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64B0FA14-E159-458F-B561-A7B6FAD0F76D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M79" i="1" l="1"/>
  <c r="M88" i="1"/>
  <c r="O114" i="2"/>
  <c r="O42" i="2"/>
  <c r="N42" i="2"/>
  <c r="O121" i="2"/>
  <c r="O122" i="2"/>
  <c r="N122" i="2"/>
  <c r="N121" i="2" s="1"/>
  <c r="O92" i="2"/>
  <c r="O91" i="2" s="1"/>
  <c r="N92" i="2"/>
  <c r="N91" i="2" s="1"/>
  <c r="N75" i="2"/>
  <c r="N74" i="2" s="1"/>
  <c r="P18" i="2"/>
  <c r="P19" i="2"/>
  <c r="O17" i="2"/>
  <c r="O16" i="2" s="1"/>
  <c r="N17" i="2"/>
  <c r="N16" i="2" s="1"/>
  <c r="O21" i="2"/>
  <c r="O20" i="2" s="1"/>
  <c r="O25" i="2"/>
  <c r="O24" i="2" s="1"/>
  <c r="O35" i="2"/>
  <c r="O174" i="2"/>
  <c r="O173" i="2" s="1"/>
  <c r="O172" i="2" s="1"/>
  <c r="O170" i="2"/>
  <c r="O169" i="2" s="1"/>
  <c r="O166" i="2"/>
  <c r="O165" i="2" s="1"/>
  <c r="N166" i="2"/>
  <c r="N165" i="2" s="1"/>
  <c r="O163" i="2"/>
  <c r="O162" i="2" s="1"/>
  <c r="N163" i="2"/>
  <c r="N162" i="2" s="1"/>
  <c r="N157" i="2"/>
  <c r="N156" i="2" s="1"/>
  <c r="O157" i="2"/>
  <c r="O156" i="2" s="1"/>
  <c r="O151" i="2"/>
  <c r="O154" i="2"/>
  <c r="O153" i="2" s="1"/>
  <c r="N139" i="2"/>
  <c r="N136" i="2"/>
  <c r="N135" i="2" s="1"/>
  <c r="N133" i="2"/>
  <c r="O133" i="2"/>
  <c r="O136" i="2"/>
  <c r="O135" i="2" s="1"/>
  <c r="O139" i="2"/>
  <c r="O142" i="2"/>
  <c r="O141" i="2" s="1"/>
  <c r="O145" i="2"/>
  <c r="O144" i="2" s="1"/>
  <c r="O109" i="2"/>
  <c r="O108" i="2" s="1"/>
  <c r="O112" i="2"/>
  <c r="O111" i="2" s="1"/>
  <c r="O116" i="2"/>
  <c r="O115" i="2" s="1"/>
  <c r="O119" i="2"/>
  <c r="O118" i="2" s="1"/>
  <c r="O127" i="2"/>
  <c r="N127" i="2"/>
  <c r="O103" i="2"/>
  <c r="O102" i="2" s="1"/>
  <c r="N103" i="2"/>
  <c r="N102" i="2" s="1"/>
  <c r="O100" i="2"/>
  <c r="O99" i="2" s="1"/>
  <c r="O97" i="2"/>
  <c r="O96" i="2" s="1"/>
  <c r="N86" i="2"/>
  <c r="N85" i="2" s="1"/>
  <c r="N89" i="2"/>
  <c r="N88" i="2" s="1"/>
  <c r="O89" i="2"/>
  <c r="O88" i="2" s="1"/>
  <c r="O86" i="2"/>
  <c r="O85" i="2" s="1"/>
  <c r="O83" i="2"/>
  <c r="O75" i="2"/>
  <c r="O74" i="2" s="1"/>
  <c r="O78" i="2"/>
  <c r="O77" i="2" s="1"/>
  <c r="P43" i="2"/>
  <c r="P44" i="2"/>
  <c r="P45" i="2"/>
  <c r="P46" i="2"/>
  <c r="O69" i="2"/>
  <c r="O68" i="2" s="1"/>
  <c r="O66" i="2"/>
  <c r="N66" i="2"/>
  <c r="O60" i="2"/>
  <c r="O59" i="2" s="1"/>
  <c r="O57" i="2"/>
  <c r="O56" i="2" s="1"/>
  <c r="O54" i="2"/>
  <c r="O53" i="2" s="1"/>
  <c r="O51" i="2"/>
  <c r="O50" i="2" s="1"/>
  <c r="O48" i="2"/>
  <c r="O47" i="2" s="1"/>
  <c r="N60" i="2"/>
  <c r="N59" i="2" s="1"/>
  <c r="N57" i="2"/>
  <c r="N56" i="2" s="1"/>
  <c r="N54" i="2"/>
  <c r="N53" i="2" s="1"/>
  <c r="N51" i="2"/>
  <c r="N50" i="2" s="1"/>
  <c r="N48" i="2"/>
  <c r="N47" i="2" s="1"/>
  <c r="N35" i="2"/>
  <c r="N21" i="2"/>
  <c r="N20" i="2" s="1"/>
  <c r="L156" i="1"/>
  <c r="P91" i="2" l="1"/>
  <c r="P16" i="2"/>
  <c r="P74" i="2"/>
  <c r="P17" i="2"/>
  <c r="P88" i="2"/>
  <c r="N152" i="1" l="1"/>
  <c r="N155" i="1"/>
  <c r="N157" i="1"/>
  <c r="N158" i="1"/>
  <c r="N163" i="1"/>
  <c r="N165" i="1"/>
  <c r="N167" i="1"/>
  <c r="N170" i="1"/>
  <c r="N171" i="1"/>
  <c r="N172" i="1"/>
  <c r="N173" i="1"/>
  <c r="N175" i="1"/>
  <c r="N176" i="1"/>
  <c r="N177" i="1"/>
  <c r="N179" i="1"/>
  <c r="N180" i="1"/>
  <c r="N181" i="1"/>
  <c r="M154" i="1"/>
  <c r="M159" i="1"/>
  <c r="M135" i="1"/>
  <c r="L135" i="1"/>
  <c r="M141" i="1"/>
  <c r="L141" i="1"/>
  <c r="N57" i="1"/>
  <c r="M92" i="1"/>
  <c r="M108" i="1"/>
  <c r="L108" i="1"/>
  <c r="M70" i="1"/>
  <c r="L70" i="1"/>
  <c r="L69" i="1" s="1"/>
  <c r="M64" i="1"/>
  <c r="M56" i="1"/>
  <c r="N56" i="1" s="1"/>
  <c r="M50" i="1"/>
  <c r="M47" i="1"/>
  <c r="L83" i="1"/>
  <c r="L98" i="1"/>
  <c r="N103" i="1"/>
  <c r="L92" i="1"/>
  <c r="N97" i="1"/>
  <c r="M127" i="1"/>
  <c r="M117" i="1"/>
  <c r="M116" i="1" s="1"/>
  <c r="L139" i="1"/>
  <c r="L131" i="1"/>
  <c r="L127" i="1"/>
  <c r="L124" i="1"/>
  <c r="L120" i="1"/>
  <c r="L119" i="1" s="1"/>
  <c r="L117" i="1"/>
  <c r="L116" i="1" s="1"/>
  <c r="L88" i="1"/>
  <c r="L85" i="1"/>
  <c r="L81" i="1"/>
  <c r="L56" i="1"/>
  <c r="L75" i="1"/>
  <c r="L73" i="1"/>
  <c r="L66" i="1"/>
  <c r="L64" i="1"/>
  <c r="L59" i="1"/>
  <c r="L58" i="1" s="1"/>
  <c r="L53" i="1"/>
  <c r="L50" i="1"/>
  <c r="L47" i="1"/>
  <c r="L45" i="1"/>
  <c r="M75" i="1"/>
  <c r="M73" i="1"/>
  <c r="L63" i="1" l="1"/>
  <c r="L123" i="1"/>
  <c r="L52" i="1"/>
  <c r="L80" i="1"/>
  <c r="L130" i="1"/>
  <c r="L87" i="1"/>
  <c r="M72" i="1"/>
  <c r="L72" i="1"/>
  <c r="L44" i="1"/>
  <c r="L79" i="1" l="1"/>
  <c r="P21" i="2"/>
  <c r="O82" i="2"/>
  <c r="O81" i="2" s="1"/>
  <c r="M20" i="1"/>
  <c r="N18" i="1"/>
  <c r="N21" i="1"/>
  <c r="N22" i="1"/>
  <c r="M17" i="1"/>
  <c r="O41" i="2" l="1"/>
  <c r="O40" i="2" s="1"/>
  <c r="M23" i="1"/>
  <c r="O14" i="2"/>
  <c r="O73" i="2"/>
  <c r="O72" i="2" s="1"/>
  <c r="O126" i="2"/>
  <c r="O125" i="2" s="1"/>
  <c r="O124" i="2" s="1"/>
  <c r="O107" i="2"/>
  <c r="O161" i="2"/>
  <c r="O168" i="2"/>
  <c r="O150" i="2"/>
  <c r="O149" i="2" s="1"/>
  <c r="O148" i="2" s="1"/>
  <c r="O147" i="2" s="1"/>
  <c r="O138" i="2"/>
  <c r="O132" i="2"/>
  <c r="O131" i="2" s="1"/>
  <c r="O95" i="2"/>
  <c r="O94" i="2" s="1"/>
  <c r="O65" i="2"/>
  <c r="O34" i="2"/>
  <c r="O33" i="2" s="1"/>
  <c r="O29" i="2"/>
  <c r="O28" i="2" s="1"/>
  <c r="O27" i="2" s="1"/>
  <c r="O23" i="2"/>
  <c r="O64" i="2" l="1"/>
  <c r="O63" i="2" s="1"/>
  <c r="O62" i="2" s="1"/>
  <c r="O160" i="2"/>
  <c r="O159" i="2" s="1"/>
  <c r="O80" i="2"/>
  <c r="O71" i="2" s="1"/>
  <c r="O130" i="2"/>
  <c r="O129" i="2" s="1"/>
  <c r="O13" i="2"/>
  <c r="O39" i="2"/>
  <c r="N132" i="1"/>
  <c r="N133" i="1"/>
  <c r="N134" i="1"/>
  <c r="N137" i="1"/>
  <c r="N140" i="1"/>
  <c r="N142" i="1"/>
  <c r="N127" i="1"/>
  <c r="N82" i="1"/>
  <c r="N84" i="1"/>
  <c r="N86" i="1"/>
  <c r="N90" i="1"/>
  <c r="N93" i="1"/>
  <c r="N94" i="1"/>
  <c r="N95" i="1"/>
  <c r="N96" i="1"/>
  <c r="N99" i="1"/>
  <c r="N100" i="1"/>
  <c r="N101" i="1"/>
  <c r="N102" i="1"/>
  <c r="N104" i="1"/>
  <c r="N105" i="1"/>
  <c r="N106" i="1"/>
  <c r="N107" i="1"/>
  <c r="N109" i="1"/>
  <c r="N110" i="1"/>
  <c r="N111" i="1"/>
  <c r="N112" i="1"/>
  <c r="N113" i="1"/>
  <c r="N115" i="1"/>
  <c r="N116" i="1"/>
  <c r="N117" i="1"/>
  <c r="N118" i="1"/>
  <c r="N121" i="1"/>
  <c r="N122" i="1"/>
  <c r="N125" i="1"/>
  <c r="N126" i="1"/>
  <c r="N128" i="1"/>
  <c r="O38" i="2" l="1"/>
  <c r="O12" i="2"/>
  <c r="M151" i="1"/>
  <c r="M156" i="1"/>
  <c r="M162" i="1"/>
  <c r="M166" i="1"/>
  <c r="M169" i="1"/>
  <c r="M174" i="1"/>
  <c r="M178" i="1"/>
  <c r="N135" i="1"/>
  <c r="M139" i="1"/>
  <c r="N139" i="1" s="1"/>
  <c r="N141" i="1"/>
  <c r="M131" i="1"/>
  <c r="N131" i="1" s="1"/>
  <c r="M124" i="1"/>
  <c r="M123" i="1" s="1"/>
  <c r="M120" i="1"/>
  <c r="N108" i="1"/>
  <c r="M98" i="1"/>
  <c r="N98" i="1" s="1"/>
  <c r="N92" i="1"/>
  <c r="M81" i="1"/>
  <c r="M83" i="1"/>
  <c r="N83" i="1" s="1"/>
  <c r="M85" i="1"/>
  <c r="N85" i="1" s="1"/>
  <c r="N65" i="1"/>
  <c r="N67" i="1"/>
  <c r="N68" i="1"/>
  <c r="N71" i="1"/>
  <c r="N72" i="1"/>
  <c r="N73" i="1"/>
  <c r="N74" i="1"/>
  <c r="N75" i="1"/>
  <c r="N76" i="1"/>
  <c r="M66" i="1"/>
  <c r="N66" i="1" s="1"/>
  <c r="N46" i="1"/>
  <c r="N49" i="1"/>
  <c r="N51" i="1"/>
  <c r="N54" i="1"/>
  <c r="N55" i="1"/>
  <c r="N60" i="1"/>
  <c r="N61" i="1"/>
  <c r="N62" i="1"/>
  <c r="M59" i="1"/>
  <c r="M53" i="1"/>
  <c r="M52" i="1" s="1"/>
  <c r="M45" i="1"/>
  <c r="N45" i="1" s="1"/>
  <c r="N50" i="1"/>
  <c r="M150" i="1" l="1"/>
  <c r="M63" i="1"/>
  <c r="N120" i="1"/>
  <c r="M119" i="1"/>
  <c r="N119" i="1" s="1"/>
  <c r="N123" i="1"/>
  <c r="N81" i="1"/>
  <c r="M80" i="1"/>
  <c r="N53" i="1"/>
  <c r="N52" i="1"/>
  <c r="N59" i="1"/>
  <c r="M58" i="1"/>
  <c r="N58" i="1" s="1"/>
  <c r="N70" i="1"/>
  <c r="M69" i="1"/>
  <c r="N69" i="1" s="1"/>
  <c r="O11" i="2"/>
  <c r="N124" i="1"/>
  <c r="M130" i="1"/>
  <c r="M87" i="1"/>
  <c r="N63" i="1"/>
  <c r="M44" i="1"/>
  <c r="N44" i="1" s="1"/>
  <c r="N64" i="1"/>
  <c r="N47" i="1"/>
  <c r="N87" i="1" l="1"/>
  <c r="M43" i="1"/>
  <c r="N129" i="1"/>
  <c r="M129" i="1"/>
  <c r="N130" i="1"/>
  <c r="N80" i="1"/>
  <c r="L174" i="1" l="1"/>
  <c r="N174" i="1" s="1"/>
  <c r="N156" i="1"/>
  <c r="L151" i="1"/>
  <c r="N151" i="1" s="1"/>
  <c r="L154" i="1"/>
  <c r="N154" i="1" s="1"/>
  <c r="L159" i="1"/>
  <c r="L162" i="1"/>
  <c r="N162" i="1" s="1"/>
  <c r="L166" i="1"/>
  <c r="N166" i="1" s="1"/>
  <c r="L169" i="1"/>
  <c r="N169" i="1" s="1"/>
  <c r="L178" i="1"/>
  <c r="N178" i="1" s="1"/>
  <c r="L150" i="1" l="1"/>
  <c r="N150" i="1" s="1"/>
  <c r="N79" i="1"/>
  <c r="P42" i="2"/>
  <c r="N174" i="2"/>
  <c r="N173" i="2" s="1"/>
  <c r="N172" i="2" s="1"/>
  <c r="N151" i="2"/>
  <c r="N150" i="2" s="1"/>
  <c r="N132" i="2"/>
  <c r="N138" i="2"/>
  <c r="N97" i="2"/>
  <c r="N96" i="2" s="1"/>
  <c r="N69" i="2"/>
  <c r="N68" i="2" s="1"/>
  <c r="N34" i="2"/>
  <c r="N33" i="2" s="1"/>
  <c r="P33" i="2" s="1"/>
  <c r="N25" i="2"/>
  <c r="N24" i="2" s="1"/>
  <c r="N23" i="2" s="1"/>
  <c r="N170" i="2"/>
  <c r="N169" i="2" s="1"/>
  <c r="N168" i="2" s="1"/>
  <c r="N161" i="2"/>
  <c r="N119" i="2"/>
  <c r="N118" i="2" s="1"/>
  <c r="N116" i="2"/>
  <c r="N115" i="2" s="1"/>
  <c r="N114" i="2" s="1"/>
  <c r="N112" i="2"/>
  <c r="N111" i="2" s="1"/>
  <c r="N109" i="2"/>
  <c r="N108" i="2" s="1"/>
  <c r="N126" i="2"/>
  <c r="N125" i="2" s="1"/>
  <c r="N124" i="2" s="1"/>
  <c r="N78" i="2"/>
  <c r="N77" i="2" s="1"/>
  <c r="N73" i="2" s="1"/>
  <c r="P73" i="2" s="1"/>
  <c r="N72" i="2" l="1"/>
  <c r="P72" i="2" s="1"/>
  <c r="N160" i="2"/>
  <c r="N159" i="2" s="1"/>
  <c r="N145" i="2" l="1"/>
  <c r="N144" i="2" s="1"/>
  <c r="N28" i="1" l="1"/>
  <c r="L129" i="1" l="1"/>
  <c r="N154" i="2"/>
  <c r="N153" i="2" s="1"/>
  <c r="P153" i="2" s="1"/>
  <c r="N149" i="2" l="1"/>
  <c r="N142" i="2"/>
  <c r="N141" i="2" s="1"/>
  <c r="N131" i="2" s="1"/>
  <c r="N29" i="2" l="1"/>
  <c r="N28" i="2" s="1"/>
  <c r="N27" i="2" s="1"/>
  <c r="N100" i="2"/>
  <c r="N99" i="2" s="1"/>
  <c r="N95" i="2" s="1"/>
  <c r="N94" i="2" s="1"/>
  <c r="N83" i="2"/>
  <c r="N82" i="2" s="1"/>
  <c r="P82" i="2" l="1"/>
  <c r="N81" i="2"/>
  <c r="N107" i="2"/>
  <c r="N106" i="2" s="1"/>
  <c r="N105" i="2" s="1"/>
  <c r="N65" i="2"/>
  <c r="N64" i="2" l="1"/>
  <c r="N63" i="2" s="1"/>
  <c r="N62" i="2" s="1"/>
  <c r="N80" i="2"/>
  <c r="P80" i="2" s="1"/>
  <c r="P81" i="2"/>
  <c r="N71" i="2"/>
  <c r="P71" i="2" s="1"/>
  <c r="L43" i="1"/>
  <c r="N43" i="1" s="1"/>
  <c r="N41" i="2"/>
  <c r="N130" i="2"/>
  <c r="N129" i="2" s="1"/>
  <c r="P41" i="2" l="1"/>
  <c r="N40" i="2"/>
  <c r="P40" i="2"/>
  <c r="N14" i="2"/>
  <c r="N13" i="2" l="1"/>
  <c r="P13" i="2" s="1"/>
  <c r="P14" i="2"/>
  <c r="N39" i="2"/>
  <c r="P39" i="2" s="1"/>
  <c r="N148" i="2"/>
  <c r="N147" i="2" s="1"/>
  <c r="P147" i="2" s="1"/>
  <c r="N38" i="2" l="1"/>
  <c r="P38" i="2" s="1"/>
  <c r="L20" i="1"/>
  <c r="N20" i="1" s="1"/>
  <c r="L17" i="1"/>
  <c r="N17" i="1" s="1"/>
  <c r="L28" i="1"/>
  <c r="N37" i="2" l="1"/>
  <c r="L23" i="1"/>
  <c r="N23" i="1" s="1"/>
  <c r="N12" i="2" l="1"/>
  <c r="N11" i="2" l="1"/>
  <c r="P11" i="2" s="1"/>
  <c r="P12" i="2"/>
  <c r="N10" i="2"/>
  <c r="N88" i="1" l="1"/>
  <c r="O106" i="2"/>
  <c r="O105" i="2" s="1"/>
  <c r="P105" i="2" l="1"/>
  <c r="O37" i="2"/>
  <c r="O10" i="2" l="1"/>
  <c r="P10" i="2" s="1"/>
  <c r="P37" i="2"/>
</calcChain>
</file>

<file path=xl/sharedStrings.xml><?xml version="1.0" encoding="utf-8"?>
<sst xmlns="http://schemas.openxmlformats.org/spreadsheetml/2006/main" count="1059" uniqueCount="490">
  <si>
    <t>I. OPĆI DIO</t>
  </si>
  <si>
    <t>Članak 1.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</si>
  <si>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</si>
  <si>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</si>
  <si>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</si>
  <si>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</si>
  <si>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</si>
  <si>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</si>
  <si>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</si>
  <si>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</si>
  <si>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</si>
  <si>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</si>
  <si>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</si>
  <si>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</si>
  <si>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</si>
  <si>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</si>
  <si>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</si>
  <si>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</si>
  <si>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</si>
  <si>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</si>
  <si>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</si>
  <si>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</si>
  <si>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</si>
  <si>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</si>
  <si>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</si>
  <si>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</si>
  <si>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</si>
  <si>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</si>
  <si>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</si>
  <si>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</si>
  <si>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</si>
  <si>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</si>
  <si>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</si>
  <si>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</si>
  <si>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</si>
  <si>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</si>
  <si>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</si>
  <si>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</si>
  <si>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</si>
  <si>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</si>
  <si>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</si>
  <si>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</si>
  <si>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</si>
  <si>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</si>
  <si>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</si>
  <si>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</si>
  <si>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</si>
  <si>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</si>
  <si>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</si>
  <si>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</si>
  <si>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</si>
  <si>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</si>
  <si>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</si>
  <si>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</si>
  <si>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</si>
  <si>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</si>
  <si>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</si>
  <si>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</si>
  <si>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</si>
  <si>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</si>
  <si>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</si>
  <si>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</si>
  <si>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</si>
  <si>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</si>
  <si>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</si>
  <si>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</si>
  <si>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</si>
  <si>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</si>
  <si>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</si>
  <si>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</si>
  <si>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</si>
  <si>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Članak 4.</t>
  </si>
  <si>
    <t>II. POSEBNI DIO</t>
  </si>
  <si>
    <t>Članak 2.</t>
  </si>
  <si>
    <t>VRSTA PRIHODA / IZDATAKA</t>
  </si>
  <si>
    <t>8</t>
  </si>
  <si>
    <t>05</t>
  </si>
  <si>
    <t>07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</si>
  <si>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</si>
  <si>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</si>
  <si>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</si>
  <si>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</si>
  <si>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</si>
  <si>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</si>
  <si>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</si>
  <si>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</si>
  <si>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</si>
  <si>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</si>
  <si>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</si>
  <si>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</si>
  <si>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</si>
  <si>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</si>
  <si>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</si>
  <si>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</si>
  <si>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</si>
  <si>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</si>
  <si>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</si>
  <si>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</si>
  <si>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</si>
  <si>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</si>
  <si>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</si>
  <si>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</si>
  <si>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</si>
  <si>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</si>
  <si>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</si>
  <si>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</si>
  <si>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</si>
  <si>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</si>
  <si>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</si>
  <si>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</si>
  <si>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</si>
  <si>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</si>
  <si>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</si>
  <si>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</si>
  <si>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</si>
  <si>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</si>
  <si>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</si>
  <si>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</si>
  <si>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</si>
  <si>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</si>
  <si>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</si>
  <si>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</si>
  <si>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</si>
  <si>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</si>
  <si>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</si>
  <si>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</si>
  <si>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</si>
  <si>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</si>
  <si>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</si>
  <si>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</si>
  <si>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</si>
  <si>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</si>
  <si>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</si>
  <si>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</si>
  <si>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</si>
  <si>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</si>
  <si>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</si>
  <si>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</si>
  <si>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</si>
  <si>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</si>
  <si>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</si>
  <si>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</si>
  <si>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</si>
  <si>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</si>
  <si>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</si>
  <si>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</si>
  <si>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</si>
  <si>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</si>
  <si>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</si>
  <si>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</si>
  <si>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</si>
  <si>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</si>
  <si>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</si>
  <si>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</si>
  <si>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</si>
  <si>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</si>
  <si>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</si>
  <si>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</si>
  <si>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</si>
  <si>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</si>
  <si>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</si>
  <si>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</si>
  <si>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</si>
  <si>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</si>
  <si>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</si>
  <si>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</si>
  <si>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</si>
  <si>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</si>
  <si>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</si>
  <si>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</si>
  <si>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</si>
  <si>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</si>
  <si>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</si>
  <si>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</si>
  <si>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</si>
  <si>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</si>
  <si>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</si>
  <si>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</si>
  <si>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</si>
  <si>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</si>
  <si>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</si>
  <si>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</si>
  <si>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</si>
  <si>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</si>
  <si>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</si>
  <si>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</si>
  <si>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</si>
  <si>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</si>
  <si>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</si>
  <si>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</si>
  <si>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</si>
  <si>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</si>
  <si>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</si>
  <si>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</si>
  <si>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</si>
  <si>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</si>
  <si>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</si>
  <si>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</si>
  <si>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</si>
  <si>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</si>
  <si>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</si>
  <si>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</si>
  <si>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</si>
  <si>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</si>
  <si>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</si>
  <si>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</si>
  <si>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</si>
  <si>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Tekući projekt 02: Nabava uredske opreme</t>
  </si>
  <si>
    <t>Kapitalni projekt 03: Izgradnja vodovoda Vrbnik</t>
  </si>
  <si>
    <t>K200030203</t>
  </si>
  <si>
    <t xml:space="preserve">Aktivnost 01:  Jednokratna naknada </t>
  </si>
  <si>
    <t>T200010102</t>
  </si>
  <si>
    <t>Kapitalni projekt 02: Sanacija zgrade Omladinskog Doma Vrbnik</t>
  </si>
  <si>
    <t>K200050102</t>
  </si>
  <si>
    <t>OPĆINA BISKUPIJA</t>
  </si>
  <si>
    <t>Kapitalni projekt 01: Izgradnja i opremanje reciklažnog dvorišta za građev.otpad</t>
  </si>
  <si>
    <t>Kapitalni projekt 02: Izgradnja igrališta na području općine Biskupija</t>
  </si>
  <si>
    <t>K200060102</t>
  </si>
  <si>
    <t>Humanitarna djelatnost Crvenog križa                                                                    i ostalih humanitarnih organizacija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</si>
  <si>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</si>
  <si>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</si>
  <si>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</si>
  <si>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</si>
  <si>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</si>
  <si>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</si>
  <si>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</si>
  <si>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Konto/</t>
  </si>
  <si>
    <t>skupina</t>
  </si>
  <si>
    <t>B.       RAČUN  FINANCIRANJA</t>
  </si>
  <si>
    <t>34</t>
  </si>
  <si>
    <t>Program 01: Organiziranje i provođenje civilne zaštite</t>
  </si>
  <si>
    <t>Aktivost 03: HGSS</t>
  </si>
  <si>
    <t>Tekući projekt 01: Nabava spremnika za odvoz otpada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</si>
  <si>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</si>
  <si>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</si>
  <si>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</si>
  <si>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</si>
  <si>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K200010109</t>
  </si>
  <si>
    <t>K200010110</t>
  </si>
  <si>
    <t>K200010111</t>
  </si>
  <si>
    <t>T200030302</t>
  </si>
  <si>
    <t>Tekući projekt 02: Sanacija divljih deponija</t>
  </si>
  <si>
    <t>UKUPNI RASHODI</t>
  </si>
  <si>
    <t>01  Opće javne usluge</t>
  </si>
  <si>
    <t>011 Izvršna i zakonodavna tijela, financijski i fiskalni poslovi, vanjski poslovi</t>
  </si>
  <si>
    <t>03  Javni red i sigurnost</t>
  </si>
  <si>
    <t>032 Usluge protupožarne zaštite</t>
  </si>
  <si>
    <t>04  Ekonomski poslovi</t>
  </si>
  <si>
    <t>044 Rudarstvo, proizvodnja i građevinarstvo</t>
  </si>
  <si>
    <t>05  Zaštita okoliša</t>
  </si>
  <si>
    <t>051 Gospodarenje otpadom</t>
  </si>
  <si>
    <t>056 Poslovi i usluge zaštite okoliša koji nisu drugdje svrstani</t>
  </si>
  <si>
    <t>06  Unapređenje stanovanja i zajednice</t>
  </si>
  <si>
    <t>061 Razvoj stanovanja</t>
  </si>
  <si>
    <t>064 Ulična rasvjeta</t>
  </si>
  <si>
    <t>07  Zdravstvo</t>
  </si>
  <si>
    <t>074 Službe javnog zdravstva</t>
  </si>
  <si>
    <t>08  Rekreacija, kultura i religija</t>
  </si>
  <si>
    <t>081 Službe rekreacije i sporta</t>
  </si>
  <si>
    <t>084 Religije i druge službe zajednice</t>
  </si>
  <si>
    <t>09  Obrazovanje</t>
  </si>
  <si>
    <t>092 Srednjoškolsko obrazovanje</t>
  </si>
  <si>
    <t>096 Dodatne usluge u obrazovanju</t>
  </si>
  <si>
    <t>10  Socijalna zaštita</t>
  </si>
  <si>
    <t>104 Obitelj i djeca</t>
  </si>
  <si>
    <t>107 Socijalna pomoć stanovništvu koje nije obuhvaćeno redovnim socijalnim programima</t>
  </si>
  <si>
    <t>109 Aktivnosti socijalne zaštite koje nisu drugdje svrstane</t>
  </si>
  <si>
    <t xml:space="preserve">    RASHODI PREMA FUNKCIJSKOJ KLASIFIKACIJI</t>
  </si>
  <si>
    <t>082 Službe kulture</t>
  </si>
  <si>
    <t>086 Rashodi za rekreaciju, kulturu i religiju koji nisu drugdje svrstani</t>
  </si>
  <si>
    <t>091 Predškolsko i osnovno obrazovanje</t>
  </si>
  <si>
    <t>K200030102</t>
  </si>
  <si>
    <t>Kapitalni projekt 02: Izgradnja javne rasvjete</t>
  </si>
  <si>
    <t xml:space="preserve">Proračun </t>
  </si>
  <si>
    <t>za</t>
  </si>
  <si>
    <t xml:space="preserve">Izvršenje </t>
  </si>
  <si>
    <t>proračuna</t>
  </si>
  <si>
    <t xml:space="preserve">PRIHODI UKUPNO  </t>
  </si>
  <si>
    <t xml:space="preserve">Prihodi poslovanja  </t>
  </si>
  <si>
    <t xml:space="preserve">Prihodi od prodaje nefinancijske imovine  </t>
  </si>
  <si>
    <t xml:space="preserve">RASHODI UKUPNO </t>
  </si>
  <si>
    <t xml:space="preserve">Rashodi poslovanja </t>
  </si>
  <si>
    <t xml:space="preserve">Rashodi za nabavu nefinancijske imovine  </t>
  </si>
  <si>
    <t>-</t>
  </si>
  <si>
    <t>611</t>
  </si>
  <si>
    <t>Porez i prirez na dohodak</t>
  </si>
  <si>
    <t>6111</t>
  </si>
  <si>
    <t>613</t>
  </si>
  <si>
    <t>Porez na imovnu</t>
  </si>
  <si>
    <t>6134</t>
  </si>
  <si>
    <t>Povremeni porezi na imovinu</t>
  </si>
  <si>
    <t>614</t>
  </si>
  <si>
    <t>Porezi na robu i usluge</t>
  </si>
  <si>
    <t>6142</t>
  </si>
  <si>
    <t>Porez na promet</t>
  </si>
  <si>
    <t>633</t>
  </si>
  <si>
    <t>Pomoći iz proračuna</t>
  </si>
  <si>
    <t>6331</t>
  </si>
  <si>
    <t>Tekuće pomoći iz proračuna</t>
  </si>
  <si>
    <t>6332</t>
  </si>
  <si>
    <t>Kapitalne pomoći iz proračuna</t>
  </si>
  <si>
    <t>642</t>
  </si>
  <si>
    <t>Prihodi od nefinancijske imovine</t>
  </si>
  <si>
    <t>6422</t>
  </si>
  <si>
    <t>Prihodi od zakupa i iznajmiljivanja imovine</t>
  </si>
  <si>
    <t>6423</t>
  </si>
  <si>
    <t>Naknada za korištenje nefinancijske imovine</t>
  </si>
  <si>
    <t>6429</t>
  </si>
  <si>
    <t>Ostali prihodi od nefinancijske imovine</t>
  </si>
  <si>
    <t>652</t>
  </si>
  <si>
    <t>Prihodi po posebnim propisima</t>
  </si>
  <si>
    <t>6522</t>
  </si>
  <si>
    <t>Prihodi od vodnog gospodarstva</t>
  </si>
  <si>
    <t>653</t>
  </si>
  <si>
    <t>Komunalni doprinosi i naknade</t>
  </si>
  <si>
    <t>6531</t>
  </si>
  <si>
    <t xml:space="preserve">Komunalni doprinosi  </t>
  </si>
  <si>
    <t>6532</t>
  </si>
  <si>
    <t>Komunalne naknade</t>
  </si>
  <si>
    <t>663</t>
  </si>
  <si>
    <t>Donacije od pravnih i fizičkih osoba izvan općeg proračuna</t>
  </si>
  <si>
    <t>6632</t>
  </si>
  <si>
    <t>Tekuće donacije</t>
  </si>
  <si>
    <t>Kapitalne donacije</t>
  </si>
  <si>
    <t>681</t>
  </si>
  <si>
    <t>Kazne i upravne mjere</t>
  </si>
  <si>
    <t>6819</t>
  </si>
  <si>
    <t>Ostale kazne</t>
  </si>
  <si>
    <t>683</t>
  </si>
  <si>
    <t xml:space="preserve">Ostali prihodi  </t>
  </si>
  <si>
    <t>6831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</si>
  <si>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</si>
  <si>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</si>
  <si>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</si>
  <si>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</si>
  <si>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</si>
  <si>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</si>
  <si>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</si>
  <si>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</si>
  <si>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</si>
  <si>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</si>
  <si>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obavezno zdravstveno osiguranje</t>
  </si>
  <si>
    <t>321</t>
  </si>
  <si>
    <t>Naknade troškova zaposlenima</t>
  </si>
  <si>
    <t>3211</t>
  </si>
  <si>
    <t>3212</t>
  </si>
  <si>
    <t>3213</t>
  </si>
  <si>
    <t>Službena putovanja</t>
  </si>
  <si>
    <t>Naknada za prijevoz, rad na terenu i odvojeni život</t>
  </si>
  <si>
    <t>Stručno usavršavanje zaposlenika</t>
  </si>
  <si>
    <t>322</t>
  </si>
  <si>
    <t>Rashodi za materijal i energiju</t>
  </si>
  <si>
    <t>3221</t>
  </si>
  <si>
    <t>3223</t>
  </si>
  <si>
    <t>3224</t>
  </si>
  <si>
    <t>3225</t>
  </si>
  <si>
    <t>Uredski materijal i ostali materijalni rashodi</t>
  </si>
  <si>
    <t>Energija</t>
  </si>
  <si>
    <t>Materijal i dijelovi za tekuće investicijsko održavanje</t>
  </si>
  <si>
    <t>Sitan inventar i auto gume</t>
  </si>
  <si>
    <t>323</t>
  </si>
  <si>
    <t>Rashodi za usluge</t>
  </si>
  <si>
    <t>3231</t>
  </si>
  <si>
    <t>3232</t>
  </si>
  <si>
    <t>3233</t>
  </si>
  <si>
    <t>3234</t>
  </si>
  <si>
    <t>3236</t>
  </si>
  <si>
    <t>3237</t>
  </si>
  <si>
    <t>3238</t>
  </si>
  <si>
    <t>3239</t>
  </si>
  <si>
    <t>Usluge telefona, pošte i prijevoza</t>
  </si>
  <si>
    <t>Ostale usluge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</si>
  <si>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</si>
  <si>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</si>
  <si>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</si>
  <si>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</si>
  <si>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</si>
  <si>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 xml:space="preserve">Ostale usluge  </t>
  </si>
  <si>
    <t>329</t>
  </si>
  <si>
    <t>Ostali nespomenuti rashodi</t>
  </si>
  <si>
    <t>3291</t>
  </si>
  <si>
    <t>3292</t>
  </si>
  <si>
    <t>3293</t>
  </si>
  <si>
    <t>3294</t>
  </si>
  <si>
    <t>3295</t>
  </si>
  <si>
    <t>3299</t>
  </si>
  <si>
    <t>Naknade za rad predstavničkih i izvršnih tijela</t>
  </si>
  <si>
    <t>Premije osiguranja</t>
  </si>
  <si>
    <t>Reprezentacija</t>
  </si>
  <si>
    <t>Članarine</t>
  </si>
  <si>
    <t>Pristojbe i naknade</t>
  </si>
  <si>
    <t>Ostali nespomenuti rashodi poslovanja</t>
  </si>
  <si>
    <t>343</t>
  </si>
  <si>
    <t>Ostali financijski rashodi</t>
  </si>
  <si>
    <t>3431</t>
  </si>
  <si>
    <t>Bankarske usluge i usluge platnog prometa</t>
  </si>
  <si>
    <t>372</t>
  </si>
  <si>
    <t>Ostale naknade kućanstvima i građanima</t>
  </si>
  <si>
    <t>3721</t>
  </si>
  <si>
    <t>Naknade građanima i kućanstvima u novcu</t>
  </si>
  <si>
    <t>3722</t>
  </si>
  <si>
    <t>Naknade građanima i kućanstvima u naravi</t>
  </si>
  <si>
    <t>381</t>
  </si>
  <si>
    <t>3811</t>
  </si>
  <si>
    <t>Tekuće donacije u novcu</t>
  </si>
  <si>
    <t>3812</t>
  </si>
  <si>
    <t>Tekuće donacije u naravi</t>
  </si>
  <si>
    <t>386</t>
  </si>
  <si>
    <t xml:space="preserve">Kapitalne pomoći  </t>
  </si>
  <si>
    <t>3861</t>
  </si>
  <si>
    <t>Kapitalne pomoći trgovačkim društvima u javnom sektoru</t>
  </si>
  <si>
    <t>421</t>
  </si>
  <si>
    <t>Građevinski objekti</t>
  </si>
  <si>
    <t>4212</t>
  </si>
  <si>
    <t>4213</t>
  </si>
  <si>
    <t>4214</t>
  </si>
  <si>
    <t>Poslovni objekti</t>
  </si>
  <si>
    <t>Ceste, željeznice i ostali prometni objekti</t>
  </si>
  <si>
    <t>Ostali građevinski objekti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</si>
  <si>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</si>
  <si>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</si>
  <si>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</si>
  <si>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</si>
  <si>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</si>
  <si>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</si>
  <si>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</si>
  <si>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</si>
  <si>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426</t>
  </si>
  <si>
    <t>Nematerijalna proizvedena imovine</t>
  </si>
  <si>
    <t>4264</t>
  </si>
  <si>
    <t>Ostala nematerijalna proizvedena imovina</t>
  </si>
  <si>
    <t>013 Opće usluge</t>
  </si>
  <si>
    <t>043 Gorivo i energija</t>
  </si>
  <si>
    <t>063 Opskrba vodom</t>
  </si>
  <si>
    <t>076 Poslovi i usluge zdravstva koji nisu drugdje svrstani</t>
  </si>
  <si>
    <t>Izvršenje proračuna</t>
  </si>
  <si>
    <t>Proračun</t>
  </si>
  <si>
    <t>Izvršenje</t>
  </si>
  <si>
    <t xml:space="preserve">za  </t>
  </si>
  <si>
    <t>Godišnji izvještaj o izvršenju proračuna sadrži: opći dio, posebni dio, obrazloženje i posebne izvještaje</t>
  </si>
  <si>
    <t>Sažetak računa prihoda i rashoda</t>
  </si>
  <si>
    <t>Članak 3.</t>
  </si>
  <si>
    <t>Opći dio izvještaja o izvršenju proračuna sadrži:sažetak računa prihoda i rashoda, račun prihoda i rashoda  Račun financiranja</t>
  </si>
  <si>
    <t xml:space="preserve">                                                                 </t>
  </si>
  <si>
    <t>IZVJEŠTAJ O IZVRŠENJU PRORAČUNA OPĆINE BISKUPIJA</t>
  </si>
  <si>
    <t>ZA RAZDOBLJE I-XII 2024. GODINE</t>
  </si>
  <si>
    <t>2024.</t>
  </si>
  <si>
    <t>I-XII/2024</t>
  </si>
  <si>
    <t>za 2024.</t>
  </si>
  <si>
    <t>proračuna I-XII/2024</t>
  </si>
  <si>
    <t>Prihodi i rashodi, te primici i izdaci po ekonomskoj klasifikaciji utvrđuju se u Računu prihoda i rashoda i Računu financiranja za 2024. godinu, kako slijedi:</t>
  </si>
  <si>
    <t>634</t>
  </si>
  <si>
    <t>6341</t>
  </si>
  <si>
    <t>Pomoći od izvanproračunskih korisnika</t>
  </si>
  <si>
    <t>Tekuće pomoći od izvanproračunskih korisnika</t>
  </si>
  <si>
    <t>3227</t>
  </si>
  <si>
    <t>Službena radna i zaštitna odjeća i obuća</t>
  </si>
  <si>
    <t>3235</t>
  </si>
  <si>
    <t>Zakupnine i najamnine</t>
  </si>
  <si>
    <t>Proračun za 2024.</t>
  </si>
  <si>
    <t>6131</t>
  </si>
  <si>
    <t>Stalni porezi na nepokretnu imovinu</t>
  </si>
  <si>
    <t>3296</t>
  </si>
  <si>
    <t>Troškovi sudskih postupaka</t>
  </si>
  <si>
    <t>4221</t>
  </si>
  <si>
    <t>4227</t>
  </si>
  <si>
    <t>Uređaji, strojevi i oprema za ostale namjene</t>
  </si>
  <si>
    <t>Uredska oprema i namještaj</t>
  </si>
  <si>
    <t>Posebni dio godišnjeg izvještaja o izvršenju proračuna za 2024.godinu iskazuje se u izvještajima po organizacijskoj i programskoj klasifikaciji kako slijedi:</t>
  </si>
  <si>
    <t>za I-XII/2024.</t>
  </si>
  <si>
    <t>Izvještaj o izvršenju proračuna Općine Biskupija za 2024. godinu stupa na snagu osmog dana od dana objave u Službenom vjesniku Šibensko-kninske županije.</t>
  </si>
  <si>
    <t>31</t>
  </si>
  <si>
    <t>Kapitalni projekt 04: Izgradnja tržnice</t>
  </si>
  <si>
    <t>K200030204</t>
  </si>
  <si>
    <t>Tekući projekt 01: Sufinanciranje provedbe edukativnih aktivnosti</t>
  </si>
  <si>
    <t>T200040201</t>
  </si>
  <si>
    <t>Kapitalni projekt 01: Izgradnja sportske dvorane Zvjerinac</t>
  </si>
  <si>
    <t>Kapitalni projekt 09: Nabava osobnog službenog vozila</t>
  </si>
  <si>
    <t>Kapitalni projekt 01: Strategija razvoja općine Biskupija</t>
  </si>
  <si>
    <t>Kapitalni projekt 02: Kapitalne pomoći trgovačkim društvima u javnom sektoru</t>
  </si>
  <si>
    <t>Kapitalne pomoći</t>
  </si>
  <si>
    <t>Aktivnost 03:  Pomoć za funkcioniranje vjerskih ustanova</t>
  </si>
  <si>
    <t>Temeljem odredbi članka 89.stavka 2. Zakona o proračunu (Narodne novine, br.144/21.)  Općinsko vijeće   Općine Biskupija, dana 22,srpnja 2025.godine,</t>
  </si>
  <si>
    <t>usvaja</t>
  </si>
  <si>
    <t>Orlić, 22.srpnja  2025. godine</t>
  </si>
  <si>
    <t>URBROJ: 2182-17-01-25-01</t>
  </si>
  <si>
    <t>KLASA: 400-01/25-01/3</t>
  </si>
  <si>
    <t>OPĆINSKO VIJEĆE</t>
  </si>
  <si>
    <t>Predsjednik</t>
  </si>
  <si>
    <t>Dragan Vukmirović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</si>
</sst>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58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4" fillId="6" borderId="15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vertical="center"/>
    </xf>
    <xf numFmtId="49" fontId="15" fillId="6" borderId="15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19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0" fillId="0" borderId="0" xfId="2" applyFont="1"/>
    <xf numFmtId="0" fontId="21" fillId="0" borderId="0" xfId="0" applyFont="1"/>
    <xf numFmtId="49" fontId="15" fillId="9" borderId="2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horizontal="center" vertical="center"/>
    </xf>
    <xf numFmtId="49" fontId="15" fillId="9" borderId="6" xfId="0" applyNumberFormat="1" applyFont="1" applyFill="1" applyBorder="1" applyAlignment="1">
      <alignment vertical="center"/>
    </xf>
    <xf numFmtId="49" fontId="15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horizontal="center" vertical="center"/>
    </xf>
    <xf numFmtId="49" fontId="15" fillId="12" borderId="14" xfId="0" applyNumberFormat="1" applyFont="1" applyFill="1" applyBorder="1" applyAlignment="1">
      <alignment vertical="center"/>
    </xf>
    <xf numFmtId="49" fontId="15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5" fillId="12" borderId="14" xfId="0" applyNumberFormat="1" applyFont="1" applyFill="1" applyBorder="1" applyAlignment="1">
      <alignment horizontal="center" vertical="center"/>
    </xf>
    <xf numFmtId="49" fontId="15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5" fillId="11" borderId="4" xfId="0" applyNumberFormat="1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49" fontId="15" fillId="9" borderId="10" xfId="0" applyNumberFormat="1" applyFont="1" applyFill="1" applyBorder="1" applyAlignment="1">
      <alignment vertical="center"/>
    </xf>
    <xf numFmtId="49" fontId="15" fillId="9" borderId="5" xfId="0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49" fontId="15" fillId="9" borderId="7" xfId="0" applyNumberFormat="1" applyFont="1" applyFill="1" applyBorder="1" applyAlignment="1">
      <alignment vertical="center"/>
    </xf>
    <xf numFmtId="49" fontId="15" fillId="8" borderId="4" xfId="0" applyNumberFormat="1" applyFont="1" applyFill="1" applyBorder="1" applyAlignment="1">
      <alignment vertical="center"/>
    </xf>
    <xf numFmtId="49" fontId="15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5" fillId="12" borderId="4" xfId="0" applyNumberFormat="1" applyFont="1" applyFill="1" applyBorder="1" applyAlignment="1">
      <alignment vertical="center"/>
    </xf>
    <xf numFmtId="49" fontId="15" fillId="12" borderId="8" xfId="0" applyNumberFormat="1" applyFont="1" applyFill="1" applyBorder="1" applyAlignment="1">
      <alignment horizontal="center" vertical="center"/>
    </xf>
    <xf numFmtId="49" fontId="15" fillId="12" borderId="9" xfId="0" applyNumberFormat="1" applyFont="1" applyFill="1" applyBorder="1" applyAlignment="1">
      <alignment vertical="center"/>
    </xf>
    <xf numFmtId="49" fontId="22" fillId="12" borderId="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horizontal="center" vertical="center"/>
    </xf>
    <xf numFmtId="49" fontId="15" fillId="7" borderId="15" xfId="0" applyNumberFormat="1" applyFont="1" applyFill="1" applyBorder="1" applyAlignment="1">
      <alignment vertical="center"/>
    </xf>
    <xf numFmtId="49" fontId="15" fillId="7" borderId="9" xfId="0" applyNumberFormat="1" applyFont="1" applyFill="1" applyBorder="1" applyAlignment="1">
      <alignment vertical="center"/>
    </xf>
    <xf numFmtId="49" fontId="15" fillId="7" borderId="13" xfId="0" applyNumberFormat="1" applyFont="1" applyFill="1" applyBorder="1" applyAlignment="1">
      <alignment vertical="center"/>
    </xf>
    <xf numFmtId="49" fontId="15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15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49" fontId="15" fillId="13" borderId="4" xfId="0" applyNumberFormat="1" applyFont="1" applyFill="1" applyBorder="1" applyAlignment="1">
      <alignment vertical="center"/>
    </xf>
    <xf numFmtId="49" fontId="15" fillId="13" borderId="8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vertical="center"/>
    </xf>
    <xf numFmtId="49" fontId="15" fillId="13" borderId="9" xfId="0" applyNumberFormat="1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vertical="center"/>
    </xf>
    <xf numFmtId="49" fontId="15" fillId="10" borderId="9" xfId="0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9" fontId="15" fillId="12" borderId="12" xfId="0" applyNumberFormat="1" applyFont="1" applyFill="1" applyBorder="1" applyAlignment="1">
      <alignment vertical="center"/>
    </xf>
    <xf numFmtId="49" fontId="15" fillId="10" borderId="4" xfId="0" applyNumberFormat="1" applyFont="1" applyFill="1" applyBorder="1" applyAlignment="1">
      <alignment vertical="center"/>
    </xf>
    <xf numFmtId="49" fontId="15" fillId="12" borderId="5" xfId="0" applyNumberFormat="1" applyFont="1" applyFill="1" applyBorder="1" applyAlignment="1">
      <alignment vertical="center"/>
    </xf>
    <xf numFmtId="49" fontId="15" fillId="8" borderId="9" xfId="0" applyNumberFormat="1" applyFont="1" applyFill="1" applyBorder="1" applyAlignment="1">
      <alignment horizontal="center" vertical="center"/>
    </xf>
    <xf numFmtId="49" fontId="15" fillId="7" borderId="3" xfId="0" applyNumberFormat="1" applyFont="1" applyFill="1" applyBorder="1" applyAlignment="1">
      <alignment horizontal="center" vertical="center"/>
    </xf>
    <xf numFmtId="49" fontId="15" fillId="7" borderId="8" xfId="0" applyNumberFormat="1" applyFont="1" applyFill="1" applyBorder="1" applyAlignment="1">
      <alignment horizontal="center" vertical="center"/>
    </xf>
    <xf numFmtId="49" fontId="15" fillId="10" borderId="8" xfId="0" applyNumberFormat="1" applyFont="1" applyFill="1" applyBorder="1" applyAlignment="1">
      <alignment horizontal="center" vertical="center"/>
    </xf>
    <xf numFmtId="49" fontId="15" fillId="12" borderId="11" xfId="0" applyNumberFormat="1" applyFont="1" applyFill="1" applyBorder="1" applyAlignment="1">
      <alignment horizontal="center" vertical="center"/>
    </xf>
    <xf numFmtId="49" fontId="22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Alignment="1">
      <alignment vertical="center"/>
    </xf>
    <xf numFmtId="49" fontId="15" fillId="7" borderId="12" xfId="0" applyNumberFormat="1" applyFont="1" applyFill="1" applyBorder="1" applyAlignment="1">
      <alignment horizontal="center" vertical="center"/>
    </xf>
    <xf numFmtId="49" fontId="15" fillId="12" borderId="4" xfId="0" applyNumberFormat="1" applyFont="1" applyFill="1" applyBorder="1" applyAlignment="1">
      <alignment horizontal="left" vertical="center"/>
    </xf>
    <xf numFmtId="49" fontId="12" fillId="9" borderId="0" xfId="0" applyNumberFormat="1" applyFont="1" applyFill="1" applyAlignment="1">
      <alignment horizontal="center" vertical="center"/>
    </xf>
    <xf numFmtId="49" fontId="10" fillId="8" borderId="14" xfId="0" applyNumberFormat="1" applyFont="1" applyFill="1" applyBorder="1" applyAlignment="1">
      <alignment vertical="center"/>
    </xf>
    <xf numFmtId="49" fontId="15" fillId="8" borderId="5" xfId="0" applyNumberFormat="1" applyFont="1" applyFill="1" applyBorder="1" applyAlignment="1">
      <alignment vertical="center"/>
    </xf>
    <xf numFmtId="49" fontId="15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49" fontId="15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5" fillId="11" borderId="8" xfId="0" applyNumberFormat="1" applyFont="1" applyFill="1" applyBorder="1" applyAlignment="1">
      <alignment vertical="center"/>
    </xf>
    <xf numFmtId="164" fontId="15" fillId="11" borderId="8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11" borderId="15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3" fontId="15" fillId="11" borderId="15" xfId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horizontal="center" vertical="center"/>
    </xf>
    <xf numFmtId="49" fontId="15" fillId="11" borderId="14" xfId="0" applyNumberFormat="1" applyFont="1" applyFill="1" applyBorder="1" applyAlignment="1">
      <alignment horizontal="center" vertical="center"/>
    </xf>
    <xf numFmtId="49" fontId="15" fillId="11" borderId="12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vertical="center"/>
    </xf>
    <xf numFmtId="49" fontId="15" fillId="11" borderId="12" xfId="0" applyNumberFormat="1" applyFont="1" applyFill="1" applyBorder="1" applyAlignment="1">
      <alignment vertical="center"/>
    </xf>
    <xf numFmtId="43" fontId="15" fillId="11" borderId="14" xfId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64" fontId="15" fillId="11" borderId="15" xfId="1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vertical="center"/>
    </xf>
    <xf numFmtId="49" fontId="16" fillId="0" borderId="8" xfId="0" applyNumberFormat="1" applyFont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13" xfId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23" fillId="0" borderId="0" xfId="0" applyFont="1"/>
    <xf numFmtId="49" fontId="15" fillId="12" borderId="13" xfId="0" applyNumberFormat="1" applyFont="1" applyFill="1" applyBorder="1" applyAlignment="1">
      <alignment vertical="center"/>
    </xf>
    <xf numFmtId="49" fontId="15" fillId="7" borderId="8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left" vertical="center"/>
    </xf>
    <xf numFmtId="49" fontId="16" fillId="14" borderId="8" xfId="0" applyNumberFormat="1" applyFont="1" applyFill="1" applyBorder="1" applyAlignment="1">
      <alignment vertical="center"/>
    </xf>
    <xf numFmtId="49" fontId="16" fillId="14" borderId="15" xfId="0" applyNumberFormat="1" applyFont="1" applyFill="1" applyBorder="1" applyAlignment="1">
      <alignment vertical="center"/>
    </xf>
    <xf numFmtId="49" fontId="16" fillId="14" borderId="9" xfId="0" applyNumberFormat="1" applyFont="1" applyFill="1" applyBorder="1" applyAlignment="1">
      <alignment vertical="center"/>
    </xf>
    <xf numFmtId="49" fontId="16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3" fontId="7" fillId="0" borderId="15" xfId="1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8" fillId="9" borderId="0" xfId="0" applyNumberFormat="1" applyFont="1" applyFill="1" applyAlignment="1">
      <alignment horizontal="center" vertical="center"/>
    </xf>
    <xf numFmtId="49" fontId="15" fillId="14" borderId="15" xfId="0" applyNumberFormat="1" applyFont="1" applyFill="1" applyBorder="1" applyAlignment="1">
      <alignment vertical="center"/>
    </xf>
    <xf numFmtId="49" fontId="15" fillId="0" borderId="13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49" fontId="7" fillId="5" borderId="8" xfId="0" applyNumberFormat="1" applyFont="1" applyFill="1" applyBorder="1" applyAlignment="1">
      <alignment vertical="center"/>
    </xf>
    <xf numFmtId="164" fontId="15" fillId="10" borderId="4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vertical="center"/>
    </xf>
    <xf numFmtId="1" fontId="15" fillId="10" borderId="4" xfId="0" applyNumberFormat="1" applyFont="1" applyFill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vertical="center"/>
    </xf>
    <xf numFmtId="1" fontId="15" fillId="12" borderId="4" xfId="0" applyNumberFormat="1" applyFont="1" applyFill="1" applyBorder="1" applyAlignment="1">
      <alignment horizontal="center" vertical="center"/>
    </xf>
    <xf numFmtId="164" fontId="15" fillId="7" borderId="4" xfId="1" applyNumberFormat="1" applyFont="1" applyFill="1" applyBorder="1" applyAlignment="1">
      <alignment vertical="center"/>
    </xf>
    <xf numFmtId="1" fontId="15" fillId="7" borderId="4" xfId="0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64" fontId="15" fillId="8" borderId="4" xfId="0" applyNumberFormat="1" applyFont="1" applyFill="1" applyBorder="1" applyAlignment="1">
      <alignment vertical="center"/>
    </xf>
    <xf numFmtId="1" fontId="12" fillId="8" borderId="4" xfId="0" applyNumberFormat="1" applyFont="1" applyFill="1" applyBorder="1" applyAlignment="1">
      <alignment horizontal="center" vertical="center"/>
    </xf>
    <xf numFmtId="164" fontId="15" fillId="13" borderId="4" xfId="0" applyNumberFormat="1" applyFont="1" applyFill="1" applyBorder="1" applyAlignment="1">
      <alignment vertical="center"/>
    </xf>
    <xf numFmtId="164" fontId="15" fillId="7" borderId="4" xfId="1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" fontId="15" fillId="13" borderId="4" xfId="0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left" vertical="center"/>
    </xf>
    <xf numFmtId="164" fontId="15" fillId="12" borderId="4" xfId="1" applyNumberFormat="1" applyFont="1" applyFill="1" applyBorder="1" applyAlignment="1">
      <alignment horizontal="left" vertical="center"/>
    </xf>
    <xf numFmtId="164" fontId="15" fillId="7" borderId="4" xfId="1" applyNumberFormat="1" applyFont="1" applyFill="1" applyBorder="1" applyAlignment="1">
      <alignment horizontal="left" vertical="center"/>
    </xf>
    <xf numFmtId="164" fontId="7" fillId="5" borderId="4" xfId="1" applyNumberFormat="1" applyFont="1" applyFill="1" applyBorder="1" applyAlignment="1">
      <alignment horizontal="left" vertical="center"/>
    </xf>
    <xf numFmtId="164" fontId="7" fillId="0" borderId="4" xfId="1" applyNumberFormat="1" applyFont="1" applyBorder="1" applyAlignment="1">
      <alignment horizontal="left" vertical="center"/>
    </xf>
    <xf numFmtId="164" fontId="15" fillId="12" borderId="4" xfId="0" applyNumberFormat="1" applyFont="1" applyFill="1" applyBorder="1" applyAlignment="1">
      <alignment vertical="center"/>
    </xf>
    <xf numFmtId="1" fontId="12" fillId="13" borderId="4" xfId="0" applyNumberFormat="1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horizontal="center" vertical="center"/>
    </xf>
    <xf numFmtId="1" fontId="12" fillId="12" borderId="4" xfId="0" applyNumberFormat="1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5" fillId="2" borderId="9" xfId="1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49" fontId="7" fillId="6" borderId="8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43" fontId="12" fillId="11" borderId="4" xfId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4" xfId="1" applyFont="1" applyFill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7" fillId="0" borderId="4" xfId="1" applyFont="1" applyBorder="1" applyAlignment="1">
      <alignment vertical="center"/>
    </xf>
    <xf numFmtId="43" fontId="15" fillId="6" borderId="4" xfId="1" applyFont="1" applyFill="1" applyBorder="1" applyAlignment="1">
      <alignment horizontal="center" vertical="center"/>
    </xf>
    <xf numFmtId="43" fontId="12" fillId="6" borderId="4" xfId="1" applyFont="1" applyFill="1" applyBorder="1" applyAlignment="1">
      <alignment horizontal="center" vertical="center"/>
    </xf>
    <xf numFmtId="164" fontId="15" fillId="0" borderId="4" xfId="1" applyNumberFormat="1" applyFont="1" applyBorder="1" applyAlignment="1">
      <alignment vertical="center"/>
    </xf>
    <xf numFmtId="0" fontId="12" fillId="9" borderId="1" xfId="0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vertical="center"/>
    </xf>
    <xf numFmtId="0" fontId="18" fillId="9" borderId="5" xfId="0" applyFont="1" applyFill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164" fontId="12" fillId="0" borderId="4" xfId="1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5" fillId="6" borderId="9" xfId="0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49" fontId="15" fillId="11" borderId="15" xfId="0" applyNumberFormat="1" applyFont="1" applyFill="1" applyBorder="1" applyAlignment="1">
      <alignment vertical="center"/>
    </xf>
    <xf numFmtId="1" fontId="12" fillId="11" borderId="1" xfId="0" applyNumberFormat="1" applyFont="1" applyFill="1" applyBorder="1" applyAlignment="1">
      <alignment horizontal="center" vertical="center"/>
    </xf>
    <xf numFmtId="164" fontId="12" fillId="11" borderId="5" xfId="1" applyNumberFormat="1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" fontId="12" fillId="11" borderId="10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9" fillId="3" borderId="11" xfId="0" applyNumberFormat="1" applyFont="1" applyFill="1" applyBorder="1" applyAlignment="1">
      <alignment vertical="center"/>
    </xf>
    <xf numFmtId="49" fontId="19" fillId="3" borderId="12" xfId="0" applyNumberFormat="1" applyFont="1" applyFill="1" applyBorder="1" applyAlignment="1">
      <alignment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64" fontId="7" fillId="5" borderId="5" xfId="1" applyNumberFormat="1" applyFont="1" applyFill="1" applyBorder="1" applyAlignment="1">
      <alignment vertical="center"/>
    </xf>
    <xf numFmtId="49" fontId="13" fillId="6" borderId="13" xfId="0" applyNumberFormat="1" applyFont="1" applyFill="1" applyBorder="1" applyAlignment="1">
      <alignment vertical="center"/>
    </xf>
    <xf numFmtId="164" fontId="15" fillId="0" borderId="2" xfId="1" applyNumberFormat="1" applyFont="1" applyBorder="1" applyAlignment="1">
      <alignment vertical="center"/>
    </xf>
    <xf numFmtId="164" fontId="15" fillId="0" borderId="3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5" fillId="0" borderId="6" xfId="1" applyNumberFormat="1" applyFont="1" applyBorder="1" applyAlignment="1">
      <alignment vertical="center"/>
    </xf>
    <xf numFmtId="164" fontId="15" fillId="0" borderId="7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164" fontId="7" fillId="0" borderId="12" xfId="1" applyNumberFormat="1" applyFont="1" applyBorder="1" applyAlignment="1">
      <alignment vertical="center"/>
    </xf>
    <xf numFmtId="0" fontId="13" fillId="6" borderId="3" xfId="0" applyFont="1" applyFill="1" applyBorder="1" applyAlignment="1">
      <alignment vertical="center"/>
    </xf>
    <xf numFmtId="164" fontId="12" fillId="2" borderId="9" xfId="1" applyNumberFormat="1" applyFont="1" applyFill="1" applyBorder="1" applyAlignment="1">
      <alignment horizontal="center" vertical="center"/>
    </xf>
    <xf numFmtId="164" fontId="15" fillId="2" borderId="8" xfId="1" applyNumberFormat="1" applyFont="1" applyFill="1" applyBorder="1" applyAlignment="1">
      <alignment vertical="center"/>
    </xf>
    <xf numFmtId="164" fontId="12" fillId="2" borderId="12" xfId="1" applyNumberFormat="1" applyFont="1" applyFill="1" applyBorder="1" applyAlignment="1">
      <alignment horizontal="center" vertical="center"/>
    </xf>
    <xf numFmtId="164" fontId="12" fillId="0" borderId="10" xfId="1" applyNumberFormat="1" applyFont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8" xfId="1" applyNumberFormat="1" applyFont="1" applyFill="1" applyBorder="1" applyAlignment="1">
      <alignment vertical="center"/>
    </xf>
    <xf numFmtId="164" fontId="7" fillId="0" borderId="9" xfId="1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4" fontId="15" fillId="11" borderId="9" xfId="1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0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0" fillId="6" borderId="15" xfId="0" applyNumberFormat="1" applyFont="1" applyFill="1" applyBorder="1" applyAlignment="1">
      <alignment horizontal="left" vertical="center"/>
    </xf>
    <xf numFmtId="49" fontId="16" fillId="6" borderId="8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1" fillId="0" borderId="0" xfId="0" applyFont="1" applyAlignment="1">
      <alignment horizont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164" fontId="15" fillId="7" borderId="4" xfId="1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4" fontId="15" fillId="7" borderId="8" xfId="1" applyNumberFormat="1" applyFont="1" applyFill="1" applyBorder="1" applyAlignment="1">
      <alignment horizontal="center" vertical="center"/>
    </xf>
    <xf numFmtId="1" fontId="12" fillId="7" borderId="9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left" vertical="center"/>
    </xf>
    <xf numFmtId="49" fontId="15" fillId="7" borderId="5" xfId="0" applyNumberFormat="1" applyFont="1" applyFill="1" applyBorder="1" applyAlignment="1">
      <alignment horizontal="left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5" fillId="7" borderId="11" xfId="0" applyNumberFormat="1" applyFont="1" applyFill="1" applyBorder="1" applyAlignment="1">
      <alignment horizontal="center" vertical="center"/>
    </xf>
    <xf numFmtId="49" fontId="15" fillId="7" borderId="13" xfId="0" applyNumberFormat="1" applyFont="1" applyFill="1" applyBorder="1" applyAlignment="1">
      <alignment horizontal="center" vertical="center"/>
    </xf>
    <xf numFmtId="49" fontId="15" fillId="7" borderId="14" xfId="0" applyNumberFormat="1" applyFont="1" applyFill="1" applyBorder="1" applyAlignment="1">
      <alignment horizontal="center" vertical="center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topLeftCell="A169" workbookViewId="0">
      <selection activeCell="A2" sqref="A2:N2"/>
    </sheetView>
  </sheetViews>
  <sheetFormatPr defaultRowHeight="15" x14ac:dyDescent="0.2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6.7109375" customWidth="1"/>
    <col min="11" max="11" width="47.85546875" customWidth="1"/>
    <col min="12" max="13" width="15.7109375" customWidth="1"/>
    <col min="14" max="14" width="13.28515625" customWidth="1"/>
  </cols>
  <sheetData>
    <row r="1" spans="1:14" x14ac:dyDescent="0.25">
      <c r="A1" s="311" t="s">
        <v>482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x14ac:dyDescent="0.25">
      <c r="A2" s="325" t="s">
        <v>483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ht="18" x14ac:dyDescent="0.25">
      <c r="A3" s="326" t="s">
        <v>443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15"/>
      <c r="M3" s="15"/>
      <c r="N3" s="9"/>
    </row>
    <row r="4" spans="1:14" ht="18" x14ac:dyDescent="0.25">
      <c r="A4" s="330" t="s">
        <v>444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</row>
    <row r="5" spans="1:14" ht="18" x14ac:dyDescent="0.25">
      <c r="A5" s="330" t="s">
        <v>445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</row>
    <row r="6" spans="1:14" ht="17.4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9"/>
    </row>
    <row r="7" spans="1:14" x14ac:dyDescent="0.25">
      <c r="A7" s="325" t="s">
        <v>439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1:14" ht="15.75" x14ac:dyDescent="0.25">
      <c r="A8" s="328" t="s">
        <v>0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1:14" ht="14.4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8"/>
      <c r="L9" s="15"/>
      <c r="M9" s="15"/>
      <c r="N9" s="9"/>
    </row>
    <row r="10" spans="1:14" x14ac:dyDescent="0.25">
      <c r="A10" s="329" t="s">
        <v>442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</row>
    <row r="11" spans="1:14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 t="s">
        <v>1</v>
      </c>
      <c r="L11" s="19"/>
      <c r="M11" s="19"/>
      <c r="N11" s="19"/>
    </row>
    <row r="12" spans="1:14" ht="13.9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 t="s">
        <v>440</v>
      </c>
      <c r="L12" s="19"/>
      <c r="M12" s="19"/>
      <c r="N12" s="19" t="s">
        <v>234</v>
      </c>
    </row>
    <row r="13" spans="1:14" x14ac:dyDescent="0.25">
      <c r="A13" s="143" t="s">
        <v>4</v>
      </c>
      <c r="B13" s="144"/>
      <c r="C13" s="144"/>
      <c r="D13" s="144"/>
      <c r="E13" s="144"/>
      <c r="F13" s="21"/>
      <c r="G13" s="21"/>
      <c r="H13" s="56"/>
      <c r="I13" s="313" t="s">
        <v>196</v>
      </c>
      <c r="J13" s="20"/>
      <c r="K13" s="21"/>
      <c r="L13" s="300" t="s">
        <v>273</v>
      </c>
      <c r="M13" s="301" t="s">
        <v>275</v>
      </c>
      <c r="N13" s="235" t="s">
        <v>2</v>
      </c>
    </row>
    <row r="14" spans="1:14" x14ac:dyDescent="0.25">
      <c r="A14" s="193"/>
      <c r="B14" s="194"/>
      <c r="C14" s="194"/>
      <c r="D14" s="194"/>
      <c r="E14" s="194"/>
      <c r="F14" s="195"/>
      <c r="G14" s="195"/>
      <c r="H14" s="196"/>
      <c r="I14" s="314"/>
      <c r="J14" s="197"/>
      <c r="K14" s="195"/>
      <c r="L14" s="302" t="s">
        <v>274</v>
      </c>
      <c r="M14" s="303" t="s">
        <v>276</v>
      </c>
      <c r="N14" s="236"/>
    </row>
    <row r="15" spans="1:14" x14ac:dyDescent="0.25">
      <c r="A15" s="22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57" t="s">
        <v>75</v>
      </c>
      <c r="I15" s="315"/>
      <c r="J15" s="58"/>
      <c r="K15" s="153"/>
      <c r="L15" s="129" t="s">
        <v>446</v>
      </c>
      <c r="M15" s="131" t="s">
        <v>447</v>
      </c>
      <c r="N15" s="237" t="s">
        <v>3</v>
      </c>
    </row>
    <row r="16" spans="1:14" x14ac:dyDescent="0.25">
      <c r="A16" s="24"/>
      <c r="B16" s="25"/>
      <c r="C16" s="25"/>
      <c r="D16" s="25"/>
      <c r="E16" s="25"/>
      <c r="F16" s="25"/>
      <c r="G16" s="25"/>
      <c r="H16" s="25"/>
      <c r="I16" s="26" t="s">
        <v>219</v>
      </c>
      <c r="J16" s="26"/>
      <c r="K16" s="26"/>
      <c r="L16" s="281"/>
      <c r="M16" s="281"/>
      <c r="N16" s="290" t="s">
        <v>3</v>
      </c>
    </row>
    <row r="17" spans="1:14" ht="14.45" customHeight="1" x14ac:dyDescent="0.25">
      <c r="A17" s="88" t="s">
        <v>3</v>
      </c>
      <c r="B17" s="89"/>
      <c r="C17" s="89" t="s">
        <v>3</v>
      </c>
      <c r="D17" s="89" t="s">
        <v>3</v>
      </c>
      <c r="E17" s="89" t="s">
        <v>3</v>
      </c>
      <c r="F17" s="89" t="s">
        <v>236</v>
      </c>
      <c r="G17" s="89"/>
      <c r="H17" s="89"/>
      <c r="I17" s="84" t="s">
        <v>3</v>
      </c>
      <c r="J17" s="188" t="s">
        <v>277</v>
      </c>
      <c r="K17" s="191"/>
      <c r="L17" s="282">
        <f>L18+L19</f>
        <v>1174964</v>
      </c>
      <c r="M17" s="283">
        <f>SUM(M18)</f>
        <v>1094195</v>
      </c>
      <c r="N17" s="233">
        <f>M17/L17*100</f>
        <v>93.125831940382852</v>
      </c>
    </row>
    <row r="18" spans="1:14" ht="14.45" customHeight="1" x14ac:dyDescent="0.25">
      <c r="A18" s="49" t="s">
        <v>49</v>
      </c>
      <c r="B18" s="38"/>
      <c r="C18" s="38" t="s">
        <v>5</v>
      </c>
      <c r="D18" s="38" t="s">
        <v>13</v>
      </c>
      <c r="E18" s="38" t="s">
        <v>181</v>
      </c>
      <c r="F18" s="38" t="s">
        <v>182</v>
      </c>
      <c r="G18" s="38"/>
      <c r="H18" s="38"/>
      <c r="I18" s="85" t="s">
        <v>182</v>
      </c>
      <c r="J18" s="7" t="s">
        <v>278</v>
      </c>
      <c r="K18" s="8"/>
      <c r="L18" s="284">
        <v>1174964</v>
      </c>
      <c r="M18" s="285">
        <v>1094195</v>
      </c>
      <c r="N18" s="294">
        <f t="shared" ref="N18:N22" si="0">M18/L18*100</f>
        <v>93.125831940382852</v>
      </c>
    </row>
    <row r="19" spans="1:14" x14ac:dyDescent="0.25">
      <c r="A19" s="49"/>
      <c r="B19" s="38"/>
      <c r="C19" s="38"/>
      <c r="D19" s="38"/>
      <c r="E19" s="38"/>
      <c r="F19" s="38"/>
      <c r="G19" s="38" t="s">
        <v>183</v>
      </c>
      <c r="H19" s="38"/>
      <c r="I19" s="85">
        <v>7</v>
      </c>
      <c r="J19" s="7" t="s">
        <v>279</v>
      </c>
      <c r="K19" s="8"/>
      <c r="L19" s="284">
        <v>0</v>
      </c>
      <c r="M19" s="285">
        <v>0</v>
      </c>
      <c r="N19" s="294">
        <v>0</v>
      </c>
    </row>
    <row r="20" spans="1:14" x14ac:dyDescent="0.25">
      <c r="A20" s="49"/>
      <c r="B20" s="38"/>
      <c r="C20" s="38"/>
      <c r="D20" s="38"/>
      <c r="E20" s="38"/>
      <c r="F20" s="38"/>
      <c r="G20" s="38"/>
      <c r="H20" s="38"/>
      <c r="I20" s="85"/>
      <c r="J20" s="187" t="s">
        <v>280</v>
      </c>
      <c r="K20" s="192"/>
      <c r="L20" s="286">
        <f>L21+L22</f>
        <v>1486203</v>
      </c>
      <c r="M20" s="287">
        <f>M21+M22</f>
        <v>1281989</v>
      </c>
      <c r="N20" s="294">
        <f t="shared" si="0"/>
        <v>86.259346805248001</v>
      </c>
    </row>
    <row r="21" spans="1:14" x14ac:dyDescent="0.25">
      <c r="A21" s="49" t="s">
        <v>49</v>
      </c>
      <c r="B21" s="38"/>
      <c r="C21" s="38" t="s">
        <v>5</v>
      </c>
      <c r="D21" s="38" t="s">
        <v>13</v>
      </c>
      <c r="E21" s="38" t="s">
        <v>181</v>
      </c>
      <c r="F21" s="38" t="s">
        <v>182</v>
      </c>
      <c r="G21" s="38"/>
      <c r="H21" s="38"/>
      <c r="I21" s="85">
        <v>3</v>
      </c>
      <c r="J21" s="7" t="s">
        <v>281</v>
      </c>
      <c r="K21" s="8"/>
      <c r="L21" s="284">
        <v>940929</v>
      </c>
      <c r="M21" s="285">
        <v>917331</v>
      </c>
      <c r="N21" s="294">
        <f t="shared" si="0"/>
        <v>97.492053066703221</v>
      </c>
    </row>
    <row r="22" spans="1:14" x14ac:dyDescent="0.25">
      <c r="A22" s="49" t="s">
        <v>49</v>
      </c>
      <c r="B22" s="38"/>
      <c r="C22" s="38" t="s">
        <v>5</v>
      </c>
      <c r="D22" s="38" t="s">
        <v>13</v>
      </c>
      <c r="E22" s="38" t="s">
        <v>181</v>
      </c>
      <c r="F22" s="38" t="s">
        <v>182</v>
      </c>
      <c r="G22" s="38" t="s">
        <v>183</v>
      </c>
      <c r="H22" s="38"/>
      <c r="I22" s="261" t="s">
        <v>13</v>
      </c>
      <c r="J22" s="7" t="s">
        <v>282</v>
      </c>
      <c r="K22" s="8"/>
      <c r="L22" s="288">
        <v>545274</v>
      </c>
      <c r="M22" s="289">
        <v>364658</v>
      </c>
      <c r="N22" s="295">
        <f t="shared" si="0"/>
        <v>66.876102656646026</v>
      </c>
    </row>
    <row r="23" spans="1:14" x14ac:dyDescent="0.25">
      <c r="A23" s="146"/>
      <c r="B23" s="147"/>
      <c r="C23" s="147"/>
      <c r="D23" s="147"/>
      <c r="E23" s="147"/>
      <c r="F23" s="147"/>
      <c r="G23" s="147"/>
      <c r="H23" s="148"/>
      <c r="I23" s="23" t="s">
        <v>197</v>
      </c>
      <c r="J23" s="149"/>
      <c r="K23" s="149"/>
      <c r="L23" s="292">
        <f>L17-L20</f>
        <v>-311239</v>
      </c>
      <c r="M23" s="234">
        <f>M17-M20</f>
        <v>-187794</v>
      </c>
      <c r="N23" s="293">
        <f>M23/L23*100</f>
        <v>60.337554098297453</v>
      </c>
    </row>
    <row r="24" spans="1:14" x14ac:dyDescent="0.25">
      <c r="A24" s="49"/>
      <c r="B24" s="38"/>
      <c r="C24" s="38"/>
      <c r="D24" s="38"/>
      <c r="E24" s="38"/>
      <c r="F24" s="38"/>
      <c r="G24" s="38"/>
      <c r="H24" s="38"/>
      <c r="I24" s="8"/>
      <c r="J24" s="8"/>
      <c r="K24" s="8"/>
      <c r="L24" s="15"/>
      <c r="M24" s="15"/>
      <c r="N24" s="9"/>
    </row>
    <row r="25" spans="1:14" x14ac:dyDescent="0.25">
      <c r="A25" s="24"/>
      <c r="B25" s="26"/>
      <c r="C25" s="26"/>
      <c r="D25" s="26"/>
      <c r="E25" s="26"/>
      <c r="F25" s="26"/>
      <c r="G25" s="26"/>
      <c r="H25" s="26"/>
      <c r="I25" s="26" t="s">
        <v>220</v>
      </c>
      <c r="J25" s="26"/>
      <c r="K25" s="26"/>
      <c r="L25" s="27"/>
      <c r="M25" s="27"/>
      <c r="N25" s="238"/>
    </row>
    <row r="26" spans="1:14" x14ac:dyDescent="0.25">
      <c r="A26" s="151"/>
      <c r="B26" s="92"/>
      <c r="C26" s="92"/>
      <c r="D26" s="92"/>
      <c r="E26" s="92"/>
      <c r="F26" s="92"/>
      <c r="G26" s="92"/>
      <c r="H26" s="83" t="s">
        <v>75</v>
      </c>
      <c r="I26" s="84">
        <v>8</v>
      </c>
      <c r="J26" s="92" t="s">
        <v>15</v>
      </c>
      <c r="K26" s="83"/>
      <c r="L26" s="93">
        <v>0</v>
      </c>
      <c r="M26" s="93">
        <v>0</v>
      </c>
      <c r="N26" s="239">
        <v>0</v>
      </c>
    </row>
    <row r="27" spans="1:14" x14ac:dyDescent="0.25">
      <c r="A27" s="125"/>
      <c r="B27" s="10"/>
      <c r="C27" s="10"/>
      <c r="D27" s="10"/>
      <c r="E27" s="10"/>
      <c r="F27" s="10"/>
      <c r="G27" s="10"/>
      <c r="H27" s="80" t="s">
        <v>75</v>
      </c>
      <c r="I27" s="81">
        <v>5</v>
      </c>
      <c r="J27" s="10" t="s">
        <v>16</v>
      </c>
      <c r="K27" s="80"/>
      <c r="L27" s="93">
        <v>0</v>
      </c>
      <c r="M27" s="93">
        <v>0</v>
      </c>
      <c r="N27" s="240">
        <v>0</v>
      </c>
    </row>
    <row r="28" spans="1:14" x14ac:dyDescent="0.25">
      <c r="A28" s="150"/>
      <c r="B28" s="149"/>
      <c r="C28" s="149"/>
      <c r="D28" s="149"/>
      <c r="E28" s="149"/>
      <c r="F28" s="149"/>
      <c r="G28" s="149"/>
      <c r="H28" s="164"/>
      <c r="I28" s="165" t="s">
        <v>225</v>
      </c>
      <c r="J28" s="149"/>
      <c r="K28" s="164"/>
      <c r="L28" s="292">
        <f>L26-L27</f>
        <v>0</v>
      </c>
      <c r="M28" s="234"/>
      <c r="N28" s="291">
        <f>N26-N27</f>
        <v>0</v>
      </c>
    </row>
    <row r="29" spans="1:14" ht="19.899999999999999" customHeight="1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15"/>
      <c r="M29" s="15"/>
      <c r="N29" s="9"/>
    </row>
    <row r="30" spans="1:14" x14ac:dyDescent="0.25">
      <c r="A30" s="28"/>
      <c r="B30" s="26"/>
      <c r="C30" s="26"/>
      <c r="D30" s="26"/>
      <c r="E30" s="26"/>
      <c r="F30" s="26"/>
      <c r="G30" s="26"/>
      <c r="H30" s="26"/>
      <c r="I30" s="26" t="s">
        <v>221</v>
      </c>
      <c r="J30" s="26"/>
      <c r="K30" s="26"/>
      <c r="L30" s="27"/>
      <c r="M30" s="27"/>
      <c r="N30" s="238"/>
    </row>
    <row r="31" spans="1:14" x14ac:dyDescent="0.25">
      <c r="A31" s="178"/>
      <c r="B31" s="179"/>
      <c r="C31" s="179"/>
      <c r="D31" s="179"/>
      <c r="E31" s="179"/>
      <c r="F31" s="179"/>
      <c r="G31" s="179"/>
      <c r="H31" s="180"/>
      <c r="I31" s="181"/>
      <c r="J31" s="182" t="s">
        <v>223</v>
      </c>
      <c r="K31" s="190"/>
      <c r="L31" s="296">
        <v>311239</v>
      </c>
      <c r="M31" s="297">
        <v>187794</v>
      </c>
      <c r="N31" s="241">
        <v>0</v>
      </c>
    </row>
    <row r="32" spans="1:14" x14ac:dyDescent="0.25">
      <c r="A32" s="152"/>
      <c r="B32" s="121"/>
      <c r="C32" s="121"/>
      <c r="D32" s="121"/>
      <c r="E32" s="121"/>
      <c r="F32" s="121"/>
      <c r="G32" s="121"/>
      <c r="H32" s="79"/>
      <c r="I32" s="152"/>
      <c r="J32" s="152" t="s">
        <v>224</v>
      </c>
      <c r="K32" s="121"/>
      <c r="L32" s="296">
        <v>0</v>
      </c>
      <c r="M32" s="297">
        <v>0</v>
      </c>
      <c r="N32" s="241">
        <v>0</v>
      </c>
    </row>
    <row r="33" spans="1:14" ht="17.45" customHeight="1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15"/>
      <c r="M33" s="15"/>
      <c r="N33" s="9"/>
    </row>
    <row r="34" spans="1:14" x14ac:dyDescent="0.25">
      <c r="A34" s="242"/>
      <c r="B34" s="26"/>
      <c r="C34" s="26"/>
      <c r="D34" s="26"/>
      <c r="E34" s="26"/>
      <c r="F34" s="26"/>
      <c r="G34" s="26"/>
      <c r="H34" s="26"/>
      <c r="I34" s="26" t="s">
        <v>222</v>
      </c>
      <c r="J34" s="26"/>
      <c r="K34" s="26"/>
      <c r="L34" s="27"/>
      <c r="M34" s="27"/>
      <c r="N34" s="238"/>
    </row>
    <row r="35" spans="1:14" x14ac:dyDescent="0.25">
      <c r="A35" s="152"/>
      <c r="B35" s="162"/>
      <c r="C35" s="162"/>
      <c r="D35" s="162"/>
      <c r="E35" s="162"/>
      <c r="F35" s="162"/>
      <c r="G35" s="162"/>
      <c r="H35" s="161"/>
      <c r="I35" s="162"/>
      <c r="J35" s="163"/>
      <c r="K35" s="162"/>
      <c r="L35" s="298">
        <v>0</v>
      </c>
      <c r="M35" s="299">
        <v>0</v>
      </c>
      <c r="N35" s="211">
        <v>0</v>
      </c>
    </row>
    <row r="36" spans="1:14" ht="15.6" customHeight="1" x14ac:dyDescent="0.25">
      <c r="A36" s="8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102"/>
      <c r="M36" s="102"/>
      <c r="N36" s="102"/>
    </row>
    <row r="37" spans="1:14" ht="17.45" customHeight="1" x14ac:dyDescent="0.25">
      <c r="A37" s="312" t="s">
        <v>73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</row>
    <row r="38" spans="1:14" ht="19.899999999999999" customHeight="1" x14ac:dyDescent="0.25">
      <c r="A38" s="29" t="s">
        <v>450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31"/>
      <c r="N38" s="32"/>
    </row>
    <row r="39" spans="1:14" ht="14.45" customHeight="1" x14ac:dyDescent="0.25">
      <c r="A39" s="8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34"/>
      <c r="N39" s="35" t="s">
        <v>234</v>
      </c>
    </row>
    <row r="40" spans="1:14" ht="18.600000000000001" customHeight="1" x14ac:dyDescent="0.25">
      <c r="A40" s="316" t="s">
        <v>4</v>
      </c>
      <c r="B40" s="317"/>
      <c r="C40" s="317"/>
      <c r="D40" s="317"/>
      <c r="E40" s="317"/>
      <c r="F40" s="317"/>
      <c r="G40" s="317"/>
      <c r="H40" s="318"/>
      <c r="I40" s="155" t="s">
        <v>226</v>
      </c>
      <c r="J40" s="13"/>
      <c r="K40" s="275"/>
      <c r="L40" s="14" t="s">
        <v>273</v>
      </c>
      <c r="M40" s="14" t="s">
        <v>275</v>
      </c>
      <c r="N40" s="235" t="s">
        <v>2</v>
      </c>
    </row>
    <row r="41" spans="1:14" ht="22.15" customHeight="1" x14ac:dyDescent="0.25">
      <c r="A41" s="129">
        <v>1</v>
      </c>
      <c r="B41" s="130">
        <v>2</v>
      </c>
      <c r="C41" s="130">
        <v>3</v>
      </c>
      <c r="D41" s="130">
        <v>4</v>
      </c>
      <c r="E41" s="130">
        <v>5</v>
      </c>
      <c r="F41" s="130">
        <v>6</v>
      </c>
      <c r="G41" s="130">
        <v>7</v>
      </c>
      <c r="H41" s="131" t="s">
        <v>75</v>
      </c>
      <c r="I41" s="154" t="s">
        <v>227</v>
      </c>
      <c r="J41" s="276" t="s">
        <v>74</v>
      </c>
      <c r="K41" s="277"/>
      <c r="L41" s="198" t="s">
        <v>448</v>
      </c>
      <c r="M41" s="198" t="s">
        <v>449</v>
      </c>
      <c r="N41" s="237" t="s">
        <v>3</v>
      </c>
    </row>
    <row r="42" spans="1:14" ht="17.45" customHeight="1" x14ac:dyDescent="0.25">
      <c r="A42" s="243"/>
      <c r="B42" s="244"/>
      <c r="C42" s="244"/>
      <c r="D42" s="244"/>
      <c r="E42" s="244"/>
      <c r="F42" s="244"/>
      <c r="G42" s="244"/>
      <c r="H42" s="244"/>
      <c r="I42" s="11" t="s">
        <v>194</v>
      </c>
      <c r="J42" s="333" t="s">
        <v>195</v>
      </c>
      <c r="K42" s="333"/>
      <c r="L42" s="243" t="s">
        <v>3</v>
      </c>
      <c r="M42" s="265" t="s">
        <v>3</v>
      </c>
      <c r="N42" s="245" t="s">
        <v>3</v>
      </c>
    </row>
    <row r="43" spans="1:14" x14ac:dyDescent="0.25">
      <c r="A43" s="157" t="s">
        <v>49</v>
      </c>
      <c r="B43" s="158" t="s">
        <v>3</v>
      </c>
      <c r="C43" s="158" t="s">
        <v>5</v>
      </c>
      <c r="D43" s="158" t="s">
        <v>13</v>
      </c>
      <c r="E43" s="158" t="s">
        <v>181</v>
      </c>
      <c r="F43" s="158" t="s">
        <v>182</v>
      </c>
      <c r="G43" s="158"/>
      <c r="H43" s="159"/>
      <c r="I43" s="59">
        <v>6</v>
      </c>
      <c r="J43" s="126" t="s">
        <v>9</v>
      </c>
      <c r="K43" s="122"/>
      <c r="L43" s="128">
        <f>L44+L52+L58+L63+L69+L72</f>
        <v>1174964</v>
      </c>
      <c r="M43" s="128">
        <f>M44+M52+M58+M63+M69+M72</f>
        <v>1094195</v>
      </c>
      <c r="N43" s="268">
        <f>M43/L43*100</f>
        <v>93.125831940382852</v>
      </c>
    </row>
    <row r="44" spans="1:14" x14ac:dyDescent="0.25">
      <c r="A44" s="49" t="s">
        <v>49</v>
      </c>
      <c r="B44" s="38"/>
      <c r="C44" s="38" t="s">
        <v>5</v>
      </c>
      <c r="D44" s="38"/>
      <c r="E44" s="38"/>
      <c r="F44" s="38"/>
      <c r="G44" s="38"/>
      <c r="H44" s="123"/>
      <c r="I44" s="85">
        <v>61</v>
      </c>
      <c r="J44" s="7" t="s">
        <v>17</v>
      </c>
      <c r="K44" s="90"/>
      <c r="L44" s="102">
        <f>L45+L47+L50</f>
        <v>460950</v>
      </c>
      <c r="M44" s="102">
        <f>M45+M47+M50</f>
        <v>463994</v>
      </c>
      <c r="N44" s="266">
        <f>M44/L44*100</f>
        <v>100.66037531185594</v>
      </c>
    </row>
    <row r="45" spans="1:14" x14ac:dyDescent="0.25">
      <c r="A45" s="49"/>
      <c r="B45" s="38"/>
      <c r="C45" s="38"/>
      <c r="D45" s="38"/>
      <c r="E45" s="38"/>
      <c r="F45" s="38"/>
      <c r="G45" s="38"/>
      <c r="H45" s="123"/>
      <c r="I45" s="85" t="s">
        <v>284</v>
      </c>
      <c r="J45" s="7" t="s">
        <v>285</v>
      </c>
      <c r="K45" s="90"/>
      <c r="L45" s="102">
        <f>SUM(L46)</f>
        <v>450000</v>
      </c>
      <c r="M45" s="102">
        <f>SUM(M46)</f>
        <v>452727</v>
      </c>
      <c r="N45" s="270">
        <f t="shared" ref="N45:N76" si="1">M45/L45*100</f>
        <v>100.60599999999999</v>
      </c>
    </row>
    <row r="46" spans="1:14" x14ac:dyDescent="0.25">
      <c r="A46" s="49"/>
      <c r="B46" s="38"/>
      <c r="C46" s="38"/>
      <c r="D46" s="38"/>
      <c r="E46" s="38"/>
      <c r="F46" s="38"/>
      <c r="G46" s="38"/>
      <c r="H46" s="123"/>
      <c r="I46" s="85" t="s">
        <v>286</v>
      </c>
      <c r="J46" s="7" t="s">
        <v>285</v>
      </c>
      <c r="K46" s="90"/>
      <c r="L46" s="102">
        <v>450000</v>
      </c>
      <c r="M46" s="102">
        <v>452727</v>
      </c>
      <c r="N46" s="270">
        <f t="shared" si="1"/>
        <v>100.60599999999999</v>
      </c>
    </row>
    <row r="47" spans="1:14" x14ac:dyDescent="0.25">
      <c r="A47" s="49"/>
      <c r="B47" s="38"/>
      <c r="C47" s="38"/>
      <c r="D47" s="38"/>
      <c r="E47" s="38"/>
      <c r="F47" s="38"/>
      <c r="G47" s="38"/>
      <c r="H47" s="123"/>
      <c r="I47" s="85" t="s">
        <v>287</v>
      </c>
      <c r="J47" s="7" t="s">
        <v>288</v>
      </c>
      <c r="K47" s="90"/>
      <c r="L47" s="102">
        <f>SUM(L49)</f>
        <v>10000</v>
      </c>
      <c r="M47" s="102">
        <f>M48+M49</f>
        <v>10312</v>
      </c>
      <c r="N47" s="270">
        <f t="shared" si="1"/>
        <v>103.11999999999999</v>
      </c>
    </row>
    <row r="48" spans="1:14" x14ac:dyDescent="0.25">
      <c r="A48" s="49"/>
      <c r="B48" s="38"/>
      <c r="C48" s="38"/>
      <c r="D48" s="38"/>
      <c r="E48" s="38"/>
      <c r="F48" s="38"/>
      <c r="G48" s="38"/>
      <c r="H48" s="123"/>
      <c r="I48" s="85" t="s">
        <v>460</v>
      </c>
      <c r="J48" s="7" t="s">
        <v>461</v>
      </c>
      <c r="K48" s="90"/>
      <c r="L48" s="102">
        <v>0</v>
      </c>
      <c r="M48" s="102">
        <v>292</v>
      </c>
      <c r="N48" s="270">
        <v>0</v>
      </c>
    </row>
    <row r="49" spans="1:14" x14ac:dyDescent="0.25">
      <c r="A49" s="49"/>
      <c r="B49" s="38"/>
      <c r="C49" s="38"/>
      <c r="D49" s="38"/>
      <c r="E49" s="38"/>
      <c r="F49" s="38"/>
      <c r="G49" s="38"/>
      <c r="H49" s="123"/>
      <c r="I49" s="85" t="s">
        <v>289</v>
      </c>
      <c r="J49" s="7" t="s">
        <v>290</v>
      </c>
      <c r="K49" s="90"/>
      <c r="L49" s="102">
        <v>10000</v>
      </c>
      <c r="M49" s="102">
        <v>10020</v>
      </c>
      <c r="N49" s="270">
        <f t="shared" si="1"/>
        <v>100.2</v>
      </c>
    </row>
    <row r="50" spans="1:14" x14ac:dyDescent="0.25">
      <c r="A50" s="49"/>
      <c r="B50" s="38"/>
      <c r="C50" s="38"/>
      <c r="D50" s="38"/>
      <c r="E50" s="38"/>
      <c r="F50" s="38"/>
      <c r="G50" s="38"/>
      <c r="H50" s="123"/>
      <c r="I50" s="85" t="s">
        <v>291</v>
      </c>
      <c r="J50" s="7" t="s">
        <v>292</v>
      </c>
      <c r="K50" s="90"/>
      <c r="L50" s="102">
        <f>SUM(L51:L51)</f>
        <v>950</v>
      </c>
      <c r="M50" s="102">
        <f>M51</f>
        <v>955</v>
      </c>
      <c r="N50" s="270">
        <f t="shared" si="1"/>
        <v>100.52631578947368</v>
      </c>
    </row>
    <row r="51" spans="1:14" x14ac:dyDescent="0.25">
      <c r="A51" s="49"/>
      <c r="B51" s="38"/>
      <c r="C51" s="38"/>
      <c r="D51" s="38"/>
      <c r="E51" s="38"/>
      <c r="F51" s="38"/>
      <c r="G51" s="38"/>
      <c r="H51" s="123"/>
      <c r="I51" s="85" t="s">
        <v>293</v>
      </c>
      <c r="J51" s="7" t="s">
        <v>294</v>
      </c>
      <c r="K51" s="90"/>
      <c r="L51" s="102">
        <v>950</v>
      </c>
      <c r="M51" s="102">
        <v>955</v>
      </c>
      <c r="N51" s="270">
        <f t="shared" si="1"/>
        <v>100.52631578947368</v>
      </c>
    </row>
    <row r="52" spans="1:14" x14ac:dyDescent="0.25">
      <c r="A52" s="49"/>
      <c r="B52" s="38"/>
      <c r="C52" s="38"/>
      <c r="D52" s="38" t="s">
        <v>13</v>
      </c>
      <c r="E52" s="38" t="s">
        <v>181</v>
      </c>
      <c r="F52" s="38" t="s">
        <v>182</v>
      </c>
      <c r="G52" s="38"/>
      <c r="H52" s="123"/>
      <c r="I52" s="85">
        <v>63</v>
      </c>
      <c r="J52" s="7" t="s">
        <v>18</v>
      </c>
      <c r="K52" s="90"/>
      <c r="L52" s="102">
        <f>L53+L56</f>
        <v>279729</v>
      </c>
      <c r="M52" s="102">
        <f>M53+M56</f>
        <v>192183</v>
      </c>
      <c r="N52" s="270">
        <f t="shared" si="1"/>
        <v>68.70328067522496</v>
      </c>
    </row>
    <row r="53" spans="1:14" x14ac:dyDescent="0.25">
      <c r="A53" s="49"/>
      <c r="B53" s="38"/>
      <c r="C53" s="38"/>
      <c r="D53" s="38"/>
      <c r="E53" s="38"/>
      <c r="F53" s="38"/>
      <c r="G53" s="38"/>
      <c r="H53" s="123"/>
      <c r="I53" s="85" t="s">
        <v>295</v>
      </c>
      <c r="J53" s="7" t="s">
        <v>296</v>
      </c>
      <c r="K53" s="90"/>
      <c r="L53" s="102">
        <f>SUM(L54:L55)</f>
        <v>270505</v>
      </c>
      <c r="M53" s="102">
        <f>SUM(M54:M55)</f>
        <v>182959</v>
      </c>
      <c r="N53" s="270">
        <f t="shared" si="1"/>
        <v>67.636088057522031</v>
      </c>
    </row>
    <row r="54" spans="1:14" x14ac:dyDescent="0.25">
      <c r="A54" s="49"/>
      <c r="B54" s="38"/>
      <c r="C54" s="38"/>
      <c r="D54" s="38"/>
      <c r="E54" s="38"/>
      <c r="F54" s="38"/>
      <c r="G54" s="38"/>
      <c r="H54" s="123"/>
      <c r="I54" s="85" t="s">
        <v>297</v>
      </c>
      <c r="J54" s="7" t="s">
        <v>298</v>
      </c>
      <c r="K54" s="90"/>
      <c r="L54" s="102">
        <v>37505</v>
      </c>
      <c r="M54" s="102">
        <v>51504</v>
      </c>
      <c r="N54" s="270">
        <f t="shared" si="1"/>
        <v>137.32568990801227</v>
      </c>
    </row>
    <row r="55" spans="1:14" x14ac:dyDescent="0.25">
      <c r="A55" s="49"/>
      <c r="B55" s="38"/>
      <c r="C55" s="38"/>
      <c r="D55" s="38"/>
      <c r="E55" s="38"/>
      <c r="F55" s="38"/>
      <c r="G55" s="38"/>
      <c r="H55" s="123"/>
      <c r="I55" s="85" t="s">
        <v>299</v>
      </c>
      <c r="J55" s="7" t="s">
        <v>300</v>
      </c>
      <c r="K55" s="90"/>
      <c r="L55" s="102">
        <v>233000</v>
      </c>
      <c r="M55" s="102">
        <v>131455</v>
      </c>
      <c r="N55" s="270">
        <f t="shared" si="1"/>
        <v>56.418454935622321</v>
      </c>
    </row>
    <row r="56" spans="1:14" x14ac:dyDescent="0.25">
      <c r="A56" s="49"/>
      <c r="B56" s="38"/>
      <c r="C56" s="38"/>
      <c r="D56" s="38"/>
      <c r="E56" s="38"/>
      <c r="F56" s="38"/>
      <c r="G56" s="38"/>
      <c r="H56" s="123"/>
      <c r="I56" s="85" t="s">
        <v>451</v>
      </c>
      <c r="J56" s="7" t="s">
        <v>453</v>
      </c>
      <c r="K56" s="90"/>
      <c r="L56" s="102">
        <f>L57</f>
        <v>9224</v>
      </c>
      <c r="M56" s="102">
        <f>M57</f>
        <v>9224</v>
      </c>
      <c r="N56" s="270">
        <f t="shared" si="1"/>
        <v>100</v>
      </c>
    </row>
    <row r="57" spans="1:14" x14ac:dyDescent="0.25">
      <c r="A57" s="49"/>
      <c r="B57" s="38"/>
      <c r="C57" s="38"/>
      <c r="D57" s="38"/>
      <c r="E57" s="38"/>
      <c r="F57" s="38"/>
      <c r="G57" s="38"/>
      <c r="H57" s="123"/>
      <c r="I57" s="85" t="s">
        <v>452</v>
      </c>
      <c r="J57" s="7" t="s">
        <v>454</v>
      </c>
      <c r="K57" s="90"/>
      <c r="L57" s="102">
        <v>9224</v>
      </c>
      <c r="M57" s="102">
        <v>9224</v>
      </c>
      <c r="N57" s="270">
        <f t="shared" si="1"/>
        <v>100</v>
      </c>
    </row>
    <row r="58" spans="1:14" x14ac:dyDescent="0.25">
      <c r="A58" s="49"/>
      <c r="B58" s="38"/>
      <c r="C58" s="38" t="s">
        <v>5</v>
      </c>
      <c r="D58" s="38"/>
      <c r="E58" s="38"/>
      <c r="F58" s="38"/>
      <c r="G58" s="38"/>
      <c r="H58" s="123"/>
      <c r="I58" s="85">
        <v>64</v>
      </c>
      <c r="J58" s="7" t="s">
        <v>19</v>
      </c>
      <c r="K58" s="90"/>
      <c r="L58" s="102">
        <f>L59</f>
        <v>215715</v>
      </c>
      <c r="M58" s="102">
        <f>M59</f>
        <v>219676</v>
      </c>
      <c r="N58" s="270">
        <f t="shared" si="1"/>
        <v>101.83621908536726</v>
      </c>
    </row>
    <row r="59" spans="1:14" x14ac:dyDescent="0.25">
      <c r="A59" s="49"/>
      <c r="B59" s="38"/>
      <c r="C59" s="38"/>
      <c r="D59" s="38"/>
      <c r="E59" s="38"/>
      <c r="F59" s="38"/>
      <c r="G59" s="38"/>
      <c r="H59" s="123"/>
      <c r="I59" s="85" t="s">
        <v>301</v>
      </c>
      <c r="J59" s="7" t="s">
        <v>302</v>
      </c>
      <c r="K59" s="90"/>
      <c r="L59" s="102">
        <f>SUM(L60:L62)</f>
        <v>215715</v>
      </c>
      <c r="M59" s="102">
        <f>SUM(M60:M62)</f>
        <v>219676</v>
      </c>
      <c r="N59" s="270">
        <f t="shared" si="1"/>
        <v>101.83621908536726</v>
      </c>
    </row>
    <row r="60" spans="1:14" x14ac:dyDescent="0.25">
      <c r="A60" s="49"/>
      <c r="B60" s="38"/>
      <c r="C60" s="38"/>
      <c r="D60" s="38"/>
      <c r="E60" s="38"/>
      <c r="F60" s="38"/>
      <c r="G60" s="38"/>
      <c r="H60" s="123"/>
      <c r="I60" s="85" t="s">
        <v>303</v>
      </c>
      <c r="J60" s="7" t="s">
        <v>304</v>
      </c>
      <c r="K60" s="90"/>
      <c r="L60" s="102">
        <v>4150</v>
      </c>
      <c r="M60" s="102">
        <v>4014</v>
      </c>
      <c r="N60" s="270">
        <f t="shared" si="1"/>
        <v>96.722891566265062</v>
      </c>
    </row>
    <row r="61" spans="1:14" x14ac:dyDescent="0.25">
      <c r="A61" s="49"/>
      <c r="B61" s="38"/>
      <c r="C61" s="38"/>
      <c r="D61" s="38"/>
      <c r="E61" s="38"/>
      <c r="F61" s="38"/>
      <c r="G61" s="38"/>
      <c r="H61" s="123"/>
      <c r="I61" s="85" t="s">
        <v>305</v>
      </c>
      <c r="J61" s="7" t="s">
        <v>306</v>
      </c>
      <c r="K61" s="90"/>
      <c r="L61" s="102">
        <v>210756</v>
      </c>
      <c r="M61" s="102">
        <v>214853</v>
      </c>
      <c r="N61" s="270">
        <f t="shared" si="1"/>
        <v>101.94395414602668</v>
      </c>
    </row>
    <row r="62" spans="1:14" x14ac:dyDescent="0.25">
      <c r="A62" s="49"/>
      <c r="B62" s="38"/>
      <c r="C62" s="38"/>
      <c r="D62" s="38"/>
      <c r="E62" s="38"/>
      <c r="F62" s="38"/>
      <c r="G62" s="38"/>
      <c r="H62" s="123"/>
      <c r="I62" s="85" t="s">
        <v>307</v>
      </c>
      <c r="J62" s="7" t="s">
        <v>308</v>
      </c>
      <c r="K62" s="90"/>
      <c r="L62" s="102">
        <v>809</v>
      </c>
      <c r="M62" s="102">
        <v>809</v>
      </c>
      <c r="N62" s="270">
        <f t="shared" si="1"/>
        <v>100</v>
      </c>
    </row>
    <row r="63" spans="1:14" x14ac:dyDescent="0.25">
      <c r="A63" s="49"/>
      <c r="B63" s="38"/>
      <c r="C63" s="38" t="s">
        <v>5</v>
      </c>
      <c r="D63" s="38"/>
      <c r="E63" s="38"/>
      <c r="F63" s="38"/>
      <c r="G63" s="38"/>
      <c r="H63" s="123"/>
      <c r="I63" s="85">
        <v>65</v>
      </c>
      <c r="J63" s="7" t="s">
        <v>235</v>
      </c>
      <c r="K63" s="90"/>
      <c r="L63" s="102">
        <f>L64+L66</f>
        <v>133055</v>
      </c>
      <c r="M63" s="102">
        <f>M64+M66</f>
        <v>132533</v>
      </c>
      <c r="N63" s="270">
        <f t="shared" si="1"/>
        <v>99.607681034158801</v>
      </c>
    </row>
    <row r="64" spans="1:14" x14ac:dyDescent="0.25">
      <c r="A64" s="49"/>
      <c r="B64" s="38"/>
      <c r="C64" s="38"/>
      <c r="D64" s="38"/>
      <c r="E64" s="38"/>
      <c r="F64" s="38"/>
      <c r="G64" s="38"/>
      <c r="H64" s="123"/>
      <c r="I64" s="85" t="s">
        <v>309</v>
      </c>
      <c r="J64" s="7" t="s">
        <v>310</v>
      </c>
      <c r="K64" s="90"/>
      <c r="L64" s="102">
        <f>SUM(L65:L65)</f>
        <v>800</v>
      </c>
      <c r="M64" s="102">
        <f>M65</f>
        <v>786</v>
      </c>
      <c r="N64" s="270">
        <f t="shared" si="1"/>
        <v>98.25</v>
      </c>
    </row>
    <row r="65" spans="1:14" x14ac:dyDescent="0.25">
      <c r="A65" s="49"/>
      <c r="B65" s="38"/>
      <c r="C65" s="38"/>
      <c r="D65" s="38"/>
      <c r="E65" s="38"/>
      <c r="F65" s="38"/>
      <c r="G65" s="38"/>
      <c r="H65" s="123"/>
      <c r="I65" s="85" t="s">
        <v>311</v>
      </c>
      <c r="J65" s="7" t="s">
        <v>312</v>
      </c>
      <c r="K65" s="90"/>
      <c r="L65" s="102">
        <v>800</v>
      </c>
      <c r="M65" s="102">
        <v>786</v>
      </c>
      <c r="N65" s="270">
        <f t="shared" si="1"/>
        <v>98.25</v>
      </c>
    </row>
    <row r="66" spans="1:14" x14ac:dyDescent="0.25">
      <c r="A66" s="49"/>
      <c r="B66" s="38"/>
      <c r="C66" s="38"/>
      <c r="D66" s="38"/>
      <c r="E66" s="38"/>
      <c r="F66" s="38"/>
      <c r="G66" s="38"/>
      <c r="H66" s="123"/>
      <c r="I66" s="85" t="s">
        <v>313</v>
      </c>
      <c r="J66" s="7" t="s">
        <v>314</v>
      </c>
      <c r="K66" s="90"/>
      <c r="L66" s="102">
        <f>SUM(L67:L68)</f>
        <v>132255</v>
      </c>
      <c r="M66" s="102">
        <f>SUM(M67:M68)</f>
        <v>131747</v>
      </c>
      <c r="N66" s="270">
        <f t="shared" si="1"/>
        <v>99.61589353899663</v>
      </c>
    </row>
    <row r="67" spans="1:14" x14ac:dyDescent="0.25">
      <c r="A67" s="49"/>
      <c r="B67" s="38"/>
      <c r="C67" s="38"/>
      <c r="D67" s="38"/>
      <c r="E67" s="38"/>
      <c r="F67" s="38"/>
      <c r="G67" s="38"/>
      <c r="H67" s="123"/>
      <c r="I67" s="85" t="s">
        <v>315</v>
      </c>
      <c r="J67" s="7" t="s">
        <v>316</v>
      </c>
      <c r="K67" s="90"/>
      <c r="L67" s="102">
        <v>255</v>
      </c>
      <c r="M67" s="102">
        <v>255</v>
      </c>
      <c r="N67" s="270">
        <f t="shared" si="1"/>
        <v>100</v>
      </c>
    </row>
    <row r="68" spans="1:14" x14ac:dyDescent="0.25">
      <c r="A68" s="49"/>
      <c r="B68" s="38"/>
      <c r="C68" s="38"/>
      <c r="D68" s="38"/>
      <c r="E68" s="38"/>
      <c r="F68" s="38"/>
      <c r="G68" s="38"/>
      <c r="H68" s="123"/>
      <c r="I68" s="85" t="s">
        <v>317</v>
      </c>
      <c r="J68" s="7" t="s">
        <v>318</v>
      </c>
      <c r="K68" s="90"/>
      <c r="L68" s="102">
        <v>132000</v>
      </c>
      <c r="M68" s="102">
        <v>131492</v>
      </c>
      <c r="N68" s="270">
        <f t="shared" si="1"/>
        <v>99.61515151515151</v>
      </c>
    </row>
    <row r="69" spans="1:14" x14ac:dyDescent="0.25">
      <c r="A69" s="49"/>
      <c r="B69" s="38"/>
      <c r="C69" s="38" t="s">
        <v>5</v>
      </c>
      <c r="D69" s="38"/>
      <c r="E69" s="38"/>
      <c r="F69" s="38"/>
      <c r="G69" s="38"/>
      <c r="H69" s="123" t="s">
        <v>75</v>
      </c>
      <c r="I69" s="85" t="s">
        <v>20</v>
      </c>
      <c r="J69" s="331" t="s">
        <v>21</v>
      </c>
      <c r="K69" s="332"/>
      <c r="L69" s="102">
        <f>L70</f>
        <v>85000</v>
      </c>
      <c r="M69" s="102">
        <f>M70</f>
        <v>85000</v>
      </c>
      <c r="N69" s="270">
        <f t="shared" si="1"/>
        <v>100</v>
      </c>
    </row>
    <row r="70" spans="1:14" x14ac:dyDescent="0.25">
      <c r="A70" s="49"/>
      <c r="B70" s="38"/>
      <c r="C70" s="38"/>
      <c r="D70" s="38"/>
      <c r="E70" s="38"/>
      <c r="F70" s="38"/>
      <c r="G70" s="38"/>
      <c r="H70" s="123"/>
      <c r="I70" s="85" t="s">
        <v>319</v>
      </c>
      <c r="J70" s="263" t="s">
        <v>320</v>
      </c>
      <c r="K70" s="264"/>
      <c r="L70" s="102">
        <f>L71</f>
        <v>85000</v>
      </c>
      <c r="M70" s="102">
        <f>M71</f>
        <v>85000</v>
      </c>
      <c r="N70" s="270">
        <f>M70/L70*100</f>
        <v>100</v>
      </c>
    </row>
    <row r="71" spans="1:14" x14ac:dyDescent="0.25">
      <c r="A71" s="49"/>
      <c r="B71" s="38"/>
      <c r="C71" s="38"/>
      <c r="D71" s="38"/>
      <c r="E71" s="38"/>
      <c r="F71" s="38"/>
      <c r="G71" s="38"/>
      <c r="H71" s="123"/>
      <c r="I71" s="85" t="s">
        <v>321</v>
      </c>
      <c r="J71" s="263" t="s">
        <v>323</v>
      </c>
      <c r="K71" s="264"/>
      <c r="L71" s="102">
        <v>85000</v>
      </c>
      <c r="M71" s="102">
        <v>85000</v>
      </c>
      <c r="N71" s="270">
        <f t="shared" si="1"/>
        <v>100</v>
      </c>
    </row>
    <row r="72" spans="1:14" x14ac:dyDescent="0.25">
      <c r="A72" s="49"/>
      <c r="B72" s="38"/>
      <c r="C72" s="38" t="s">
        <v>5</v>
      </c>
      <c r="D72" s="38"/>
      <c r="E72" s="38"/>
      <c r="F72" s="38"/>
      <c r="G72" s="38"/>
      <c r="H72" s="123"/>
      <c r="I72" s="85" t="s">
        <v>22</v>
      </c>
      <c r="J72" s="7" t="s">
        <v>23</v>
      </c>
      <c r="K72" s="90"/>
      <c r="L72" s="102">
        <f>L73+L75</f>
        <v>515</v>
      </c>
      <c r="M72" s="102">
        <f>M73+M75</f>
        <v>809</v>
      </c>
      <c r="N72" s="270">
        <f t="shared" si="1"/>
        <v>157.08737864077671</v>
      </c>
    </row>
    <row r="73" spans="1:14" x14ac:dyDescent="0.25">
      <c r="A73" s="49"/>
      <c r="B73" s="38"/>
      <c r="C73" s="38"/>
      <c r="D73" s="38"/>
      <c r="E73" s="38"/>
      <c r="F73" s="38"/>
      <c r="G73" s="38"/>
      <c r="H73" s="123"/>
      <c r="I73" s="85" t="s">
        <v>324</v>
      </c>
      <c r="J73" s="7" t="s">
        <v>325</v>
      </c>
      <c r="K73" s="90"/>
      <c r="L73" s="102">
        <f>L74</f>
        <v>415</v>
      </c>
      <c r="M73" s="102">
        <f>M74</f>
        <v>740</v>
      </c>
      <c r="N73" s="270">
        <f t="shared" si="1"/>
        <v>178.31325301204819</v>
      </c>
    </row>
    <row r="74" spans="1:14" x14ac:dyDescent="0.25">
      <c r="A74" s="49"/>
      <c r="B74" s="38"/>
      <c r="C74" s="38"/>
      <c r="D74" s="38"/>
      <c r="E74" s="38"/>
      <c r="F74" s="38"/>
      <c r="G74" s="38"/>
      <c r="H74" s="123"/>
      <c r="I74" s="85" t="s">
        <v>326</v>
      </c>
      <c r="J74" s="7" t="s">
        <v>327</v>
      </c>
      <c r="K74" s="90"/>
      <c r="L74" s="102">
        <v>415</v>
      </c>
      <c r="M74" s="102">
        <v>740</v>
      </c>
      <c r="N74" s="270">
        <f t="shared" si="1"/>
        <v>178.31325301204819</v>
      </c>
    </row>
    <row r="75" spans="1:14" x14ac:dyDescent="0.25">
      <c r="A75" s="49"/>
      <c r="B75" s="38"/>
      <c r="C75" s="38"/>
      <c r="D75" s="38"/>
      <c r="E75" s="38"/>
      <c r="F75" s="38"/>
      <c r="G75" s="38"/>
      <c r="H75" s="123"/>
      <c r="I75" s="85" t="s">
        <v>328</v>
      </c>
      <c r="J75" s="7" t="s">
        <v>308</v>
      </c>
      <c r="K75" s="90"/>
      <c r="L75" s="102">
        <f>L76</f>
        <v>100</v>
      </c>
      <c r="M75" s="102">
        <f>M76</f>
        <v>69</v>
      </c>
      <c r="N75" s="270">
        <f t="shared" si="1"/>
        <v>69</v>
      </c>
    </row>
    <row r="76" spans="1:14" x14ac:dyDescent="0.25">
      <c r="A76" s="49"/>
      <c r="B76" s="38"/>
      <c r="C76" s="38"/>
      <c r="D76" s="38"/>
      <c r="E76" s="38"/>
      <c r="F76" s="38"/>
      <c r="G76" s="38"/>
      <c r="H76" s="123"/>
      <c r="I76" s="85" t="s">
        <v>330</v>
      </c>
      <c r="J76" s="7" t="s">
        <v>329</v>
      </c>
      <c r="K76" s="90"/>
      <c r="L76" s="102">
        <v>100</v>
      </c>
      <c r="M76" s="102">
        <v>69</v>
      </c>
      <c r="N76" s="272">
        <f t="shared" si="1"/>
        <v>69</v>
      </c>
    </row>
    <row r="77" spans="1:14" x14ac:dyDescent="0.25">
      <c r="A77" s="132"/>
      <c r="B77" s="133"/>
      <c r="C77" s="133"/>
      <c r="D77" s="133"/>
      <c r="E77" s="133"/>
      <c r="F77" s="133"/>
      <c r="G77" s="133" t="s">
        <v>183</v>
      </c>
      <c r="H77" s="134"/>
      <c r="I77" s="59">
        <v>7</v>
      </c>
      <c r="J77" s="126" t="s">
        <v>11</v>
      </c>
      <c r="K77" s="122"/>
      <c r="L77" s="128">
        <v>0</v>
      </c>
      <c r="M77" s="160" t="s">
        <v>283</v>
      </c>
      <c r="N77" s="269" t="s">
        <v>283</v>
      </c>
    </row>
    <row r="78" spans="1:14" x14ac:dyDescent="0.25">
      <c r="A78" s="49"/>
      <c r="B78" s="38"/>
      <c r="C78" s="38" t="s">
        <v>3</v>
      </c>
      <c r="D78" s="38"/>
      <c r="E78" s="38"/>
      <c r="F78" s="38"/>
      <c r="G78" s="38" t="s">
        <v>183</v>
      </c>
      <c r="H78" s="123"/>
      <c r="I78" s="85">
        <v>72</v>
      </c>
      <c r="J78" s="7" t="s">
        <v>24</v>
      </c>
      <c r="K78" s="90"/>
      <c r="L78" s="93">
        <v>0</v>
      </c>
      <c r="M78" s="305" t="s">
        <v>283</v>
      </c>
      <c r="N78" s="247" t="s">
        <v>283</v>
      </c>
    </row>
    <row r="79" spans="1:14" ht="13.15" customHeight="1" x14ac:dyDescent="0.25">
      <c r="A79" s="132" t="s">
        <v>49</v>
      </c>
      <c r="B79" s="133"/>
      <c r="C79" s="133" t="s">
        <v>5</v>
      </c>
      <c r="D79" s="133" t="s">
        <v>13</v>
      </c>
      <c r="E79" s="133" t="s">
        <v>181</v>
      </c>
      <c r="F79" s="133"/>
      <c r="G79" s="133" t="s">
        <v>183</v>
      </c>
      <c r="H79" s="134"/>
      <c r="I79" s="59">
        <v>3</v>
      </c>
      <c r="J79" s="126" t="s">
        <v>12</v>
      </c>
      <c r="K79" s="267"/>
      <c r="L79" s="127">
        <f>L80+L87+L116+L119+L123</f>
        <v>940929</v>
      </c>
      <c r="M79" s="304">
        <f>M80+M87+M116+M119+M123</f>
        <v>917331</v>
      </c>
      <c r="N79" s="268">
        <f>M79/L79*100</f>
        <v>97.492053066703221</v>
      </c>
    </row>
    <row r="80" spans="1:14" ht="13.9" customHeight="1" x14ac:dyDescent="0.25">
      <c r="A80" s="49" t="s">
        <v>49</v>
      </c>
      <c r="B80" s="38"/>
      <c r="C80" s="38" t="s">
        <v>5</v>
      </c>
      <c r="D80" s="38"/>
      <c r="E80" s="38"/>
      <c r="F80" s="38"/>
      <c r="G80" s="38"/>
      <c r="H80" s="123"/>
      <c r="I80" s="85">
        <v>31</v>
      </c>
      <c r="J80" s="7" t="s">
        <v>25</v>
      </c>
      <c r="K80" s="90"/>
      <c r="L80" s="93">
        <f>L81+L83+L85</f>
        <v>128970</v>
      </c>
      <c r="M80" s="93">
        <f>M81+M83+M85</f>
        <v>127364</v>
      </c>
      <c r="N80" s="246">
        <f>M80/L80*100</f>
        <v>98.75474916647282</v>
      </c>
    </row>
    <row r="81" spans="1:14" ht="13.9" customHeight="1" x14ac:dyDescent="0.25">
      <c r="A81" s="49"/>
      <c r="B81" s="38"/>
      <c r="C81" s="38"/>
      <c r="D81" s="38"/>
      <c r="E81" s="38"/>
      <c r="F81" s="38"/>
      <c r="G81" s="38"/>
      <c r="H81" s="123"/>
      <c r="I81" s="85" t="s">
        <v>331</v>
      </c>
      <c r="J81" s="7" t="s">
        <v>332</v>
      </c>
      <c r="K81" s="90"/>
      <c r="L81" s="93">
        <f>L82</f>
        <v>108000</v>
      </c>
      <c r="M81" s="93">
        <f>SUM(M82)</f>
        <v>105662</v>
      </c>
      <c r="N81" s="278">
        <f t="shared" ref="N81:N128" si="2">M81/L81*100</f>
        <v>97.835185185185182</v>
      </c>
    </row>
    <row r="82" spans="1:14" ht="13.9" customHeight="1" x14ac:dyDescent="0.25">
      <c r="A82" s="49"/>
      <c r="B82" s="38"/>
      <c r="C82" s="38"/>
      <c r="D82" s="38"/>
      <c r="E82" s="38"/>
      <c r="F82" s="38"/>
      <c r="G82" s="38"/>
      <c r="H82" s="123"/>
      <c r="I82" s="85" t="s">
        <v>333</v>
      </c>
      <c r="J82" s="7" t="s">
        <v>334</v>
      </c>
      <c r="K82" s="90"/>
      <c r="L82" s="93">
        <v>108000</v>
      </c>
      <c r="M82" s="93">
        <v>105662</v>
      </c>
      <c r="N82" s="278">
        <f t="shared" si="2"/>
        <v>97.835185185185182</v>
      </c>
    </row>
    <row r="83" spans="1:14" ht="13.9" customHeight="1" x14ac:dyDescent="0.25">
      <c r="A83" s="49"/>
      <c r="B83" s="38"/>
      <c r="C83" s="38"/>
      <c r="D83" s="38"/>
      <c r="E83" s="38"/>
      <c r="F83" s="38"/>
      <c r="G83" s="38"/>
      <c r="H83" s="123"/>
      <c r="I83" s="85" t="s">
        <v>335</v>
      </c>
      <c r="J83" s="7" t="s">
        <v>336</v>
      </c>
      <c r="K83" s="90"/>
      <c r="L83" s="93">
        <f>L84</f>
        <v>3150</v>
      </c>
      <c r="M83" s="93">
        <f>SUM(M84)</f>
        <v>4268</v>
      </c>
      <c r="N83" s="278">
        <f t="shared" si="2"/>
        <v>135.49206349206349</v>
      </c>
    </row>
    <row r="84" spans="1:14" ht="13.9" customHeight="1" x14ac:dyDescent="0.25">
      <c r="A84" s="49"/>
      <c r="B84" s="38"/>
      <c r="C84" s="38"/>
      <c r="D84" s="38"/>
      <c r="E84" s="38"/>
      <c r="F84" s="38"/>
      <c r="G84" s="38"/>
      <c r="H84" s="123"/>
      <c r="I84" s="85" t="s">
        <v>337</v>
      </c>
      <c r="J84" s="7" t="s">
        <v>336</v>
      </c>
      <c r="K84" s="90"/>
      <c r="L84" s="93">
        <v>3150</v>
      </c>
      <c r="M84" s="93">
        <v>4268</v>
      </c>
      <c r="N84" s="278">
        <f t="shared" si="2"/>
        <v>135.49206349206349</v>
      </c>
    </row>
    <row r="85" spans="1:14" ht="13.9" customHeight="1" x14ac:dyDescent="0.25">
      <c r="A85" s="49"/>
      <c r="B85" s="38"/>
      <c r="C85" s="38"/>
      <c r="D85" s="38"/>
      <c r="E85" s="38"/>
      <c r="F85" s="38"/>
      <c r="G85" s="38"/>
      <c r="H85" s="123"/>
      <c r="I85" s="85" t="s">
        <v>338</v>
      </c>
      <c r="J85" s="7" t="s">
        <v>339</v>
      </c>
      <c r="K85" s="90"/>
      <c r="L85" s="93">
        <f>L86</f>
        <v>17820</v>
      </c>
      <c r="M85" s="93">
        <f>SUM(M86)</f>
        <v>17434</v>
      </c>
      <c r="N85" s="278">
        <f t="shared" si="2"/>
        <v>97.833894500561172</v>
      </c>
    </row>
    <row r="86" spans="1:14" ht="13.9" customHeight="1" x14ac:dyDescent="0.25">
      <c r="A86" s="49"/>
      <c r="B86" s="38"/>
      <c r="C86" s="38"/>
      <c r="D86" s="38"/>
      <c r="E86" s="38"/>
      <c r="F86" s="38"/>
      <c r="G86" s="38"/>
      <c r="H86" s="123"/>
      <c r="I86" s="85" t="s">
        <v>340</v>
      </c>
      <c r="J86" s="7" t="s">
        <v>341</v>
      </c>
      <c r="K86" s="90"/>
      <c r="L86" s="93">
        <v>17820</v>
      </c>
      <c r="M86" s="93">
        <v>17434</v>
      </c>
      <c r="N86" s="278">
        <f t="shared" si="2"/>
        <v>97.833894500561172</v>
      </c>
    </row>
    <row r="87" spans="1:14" ht="13.9" customHeight="1" x14ac:dyDescent="0.25">
      <c r="A87" s="49" t="s">
        <v>49</v>
      </c>
      <c r="B87" s="38"/>
      <c r="C87" s="38" t="s">
        <v>5</v>
      </c>
      <c r="D87" s="38"/>
      <c r="E87" s="38"/>
      <c r="F87" s="38"/>
      <c r="G87" s="38"/>
      <c r="H87" s="123"/>
      <c r="I87" s="85">
        <v>32</v>
      </c>
      <c r="J87" s="7" t="s">
        <v>26</v>
      </c>
      <c r="K87" s="90"/>
      <c r="L87" s="93">
        <f>L88+L92+L98+L108</f>
        <v>512479</v>
      </c>
      <c r="M87" s="93">
        <f>M88+M92+M98+M108</f>
        <v>501237</v>
      </c>
      <c r="N87" s="278">
        <f t="shared" si="2"/>
        <v>97.806349138208589</v>
      </c>
    </row>
    <row r="88" spans="1:14" ht="13.9" customHeight="1" x14ac:dyDescent="0.25">
      <c r="A88" s="49"/>
      <c r="B88" s="38"/>
      <c r="C88" s="38"/>
      <c r="D88" s="38"/>
      <c r="E88" s="38"/>
      <c r="F88" s="38"/>
      <c r="G88" s="38"/>
      <c r="H88" s="123"/>
      <c r="I88" s="85" t="s">
        <v>342</v>
      </c>
      <c r="J88" s="7" t="s">
        <v>343</v>
      </c>
      <c r="K88" s="90"/>
      <c r="L88" s="93">
        <f>L89+L90+L91</f>
        <v>3298</v>
      </c>
      <c r="M88" s="93">
        <f>SUM(M89:M91)</f>
        <v>2671</v>
      </c>
      <c r="N88" s="278">
        <f t="shared" si="2"/>
        <v>80.988477865372957</v>
      </c>
    </row>
    <row r="89" spans="1:14" ht="13.9" customHeight="1" x14ac:dyDescent="0.25">
      <c r="A89" s="49"/>
      <c r="B89" s="38"/>
      <c r="C89" s="38"/>
      <c r="D89" s="38"/>
      <c r="E89" s="38"/>
      <c r="F89" s="38"/>
      <c r="G89" s="38"/>
      <c r="H89" s="123"/>
      <c r="I89" s="85" t="s">
        <v>344</v>
      </c>
      <c r="J89" s="7" t="s">
        <v>347</v>
      </c>
      <c r="K89" s="90"/>
      <c r="L89" s="93">
        <v>91</v>
      </c>
      <c r="M89" s="93">
        <v>91</v>
      </c>
      <c r="N89" s="278">
        <v>0</v>
      </c>
    </row>
    <row r="90" spans="1:14" ht="13.9" customHeight="1" x14ac:dyDescent="0.25">
      <c r="A90" s="49"/>
      <c r="B90" s="38"/>
      <c r="C90" s="38"/>
      <c r="D90" s="38"/>
      <c r="E90" s="38"/>
      <c r="F90" s="38"/>
      <c r="G90" s="38"/>
      <c r="H90" s="123"/>
      <c r="I90" s="85" t="s">
        <v>345</v>
      </c>
      <c r="J90" s="7" t="s">
        <v>348</v>
      </c>
      <c r="K90" s="90"/>
      <c r="L90" s="93">
        <v>2707</v>
      </c>
      <c r="M90" s="93">
        <v>2580</v>
      </c>
      <c r="N90" s="278">
        <f t="shared" si="2"/>
        <v>95.308459549316581</v>
      </c>
    </row>
    <row r="91" spans="1:14" ht="13.9" customHeight="1" x14ac:dyDescent="0.25">
      <c r="A91" s="49"/>
      <c r="B91" s="38"/>
      <c r="C91" s="38"/>
      <c r="D91" s="38"/>
      <c r="E91" s="38"/>
      <c r="F91" s="38"/>
      <c r="G91" s="38"/>
      <c r="H91" s="123"/>
      <c r="I91" s="85" t="s">
        <v>346</v>
      </c>
      <c r="J91" s="7" t="s">
        <v>349</v>
      </c>
      <c r="K91" s="90"/>
      <c r="L91" s="93">
        <v>500</v>
      </c>
      <c r="M91" s="93">
        <v>0</v>
      </c>
      <c r="N91" s="278" t="s">
        <v>283</v>
      </c>
    </row>
    <row r="92" spans="1:14" ht="13.9" customHeight="1" x14ac:dyDescent="0.25">
      <c r="A92" s="49"/>
      <c r="B92" s="38"/>
      <c r="C92" s="38"/>
      <c r="D92" s="38"/>
      <c r="E92" s="38"/>
      <c r="F92" s="38"/>
      <c r="G92" s="38"/>
      <c r="H92" s="123"/>
      <c r="I92" s="85" t="s">
        <v>350</v>
      </c>
      <c r="J92" s="7" t="s">
        <v>351</v>
      </c>
      <c r="K92" s="90"/>
      <c r="L92" s="93">
        <f>L93+L94+L95+L96+L97</f>
        <v>59606</v>
      </c>
      <c r="M92" s="93">
        <f>SUM(M93:M97)</f>
        <v>64242</v>
      </c>
      <c r="N92" s="278">
        <f t="shared" si="2"/>
        <v>107.77774049592324</v>
      </c>
    </row>
    <row r="93" spans="1:14" ht="13.9" customHeight="1" x14ac:dyDescent="0.25">
      <c r="A93" s="49"/>
      <c r="B93" s="38"/>
      <c r="C93" s="38"/>
      <c r="D93" s="38"/>
      <c r="E93" s="38"/>
      <c r="F93" s="38"/>
      <c r="G93" s="38"/>
      <c r="H93" s="123"/>
      <c r="I93" s="85" t="s">
        <v>352</v>
      </c>
      <c r="J93" s="7" t="s">
        <v>356</v>
      </c>
      <c r="K93" s="90"/>
      <c r="L93" s="93">
        <v>5000</v>
      </c>
      <c r="M93" s="93">
        <v>4325</v>
      </c>
      <c r="N93" s="278">
        <f t="shared" si="2"/>
        <v>86.5</v>
      </c>
    </row>
    <row r="94" spans="1:14" ht="13.9" customHeight="1" x14ac:dyDescent="0.25">
      <c r="A94" s="49"/>
      <c r="B94" s="38"/>
      <c r="C94" s="38"/>
      <c r="D94" s="38"/>
      <c r="E94" s="38"/>
      <c r="F94" s="38"/>
      <c r="G94" s="38"/>
      <c r="H94" s="123"/>
      <c r="I94" s="85" t="s">
        <v>353</v>
      </c>
      <c r="J94" s="7" t="s">
        <v>357</v>
      </c>
      <c r="K94" s="90"/>
      <c r="L94" s="93">
        <v>42000</v>
      </c>
      <c r="M94" s="93">
        <v>48680</v>
      </c>
      <c r="N94" s="278">
        <f t="shared" si="2"/>
        <v>115.90476190476191</v>
      </c>
    </row>
    <row r="95" spans="1:14" ht="13.9" customHeight="1" x14ac:dyDescent="0.25">
      <c r="A95" s="49"/>
      <c r="B95" s="38"/>
      <c r="C95" s="38"/>
      <c r="D95" s="38"/>
      <c r="E95" s="38"/>
      <c r="F95" s="38"/>
      <c r="G95" s="38"/>
      <c r="H95" s="123"/>
      <c r="I95" s="85" t="s">
        <v>354</v>
      </c>
      <c r="J95" s="7" t="s">
        <v>358</v>
      </c>
      <c r="K95" s="90"/>
      <c r="L95" s="93">
        <v>11000</v>
      </c>
      <c r="M95" s="93">
        <v>10041</v>
      </c>
      <c r="N95" s="278">
        <f t="shared" si="2"/>
        <v>91.281818181818181</v>
      </c>
    </row>
    <row r="96" spans="1:14" ht="13.9" customHeight="1" x14ac:dyDescent="0.25">
      <c r="A96" s="49"/>
      <c r="B96" s="38"/>
      <c r="C96" s="38"/>
      <c r="D96" s="38"/>
      <c r="E96" s="38"/>
      <c r="F96" s="38"/>
      <c r="G96" s="38"/>
      <c r="H96" s="123"/>
      <c r="I96" s="85" t="s">
        <v>355</v>
      </c>
      <c r="J96" s="7" t="s">
        <v>359</v>
      </c>
      <c r="K96" s="90"/>
      <c r="L96" s="93">
        <v>1500</v>
      </c>
      <c r="M96" s="93">
        <v>1090</v>
      </c>
      <c r="N96" s="278">
        <f t="shared" si="2"/>
        <v>72.666666666666671</v>
      </c>
    </row>
    <row r="97" spans="1:14" ht="13.9" customHeight="1" x14ac:dyDescent="0.25">
      <c r="A97" s="49"/>
      <c r="B97" s="38"/>
      <c r="C97" s="38"/>
      <c r="D97" s="38"/>
      <c r="E97" s="38"/>
      <c r="F97" s="38"/>
      <c r="G97" s="38"/>
      <c r="H97" s="123"/>
      <c r="I97" s="85" t="s">
        <v>455</v>
      </c>
      <c r="J97" s="7" t="s">
        <v>456</v>
      </c>
      <c r="K97" s="90"/>
      <c r="L97" s="93">
        <v>106</v>
      </c>
      <c r="M97" s="93">
        <v>106</v>
      </c>
      <c r="N97" s="278">
        <f t="shared" si="2"/>
        <v>100</v>
      </c>
    </row>
    <row r="98" spans="1:14" ht="13.9" customHeight="1" x14ac:dyDescent="0.25">
      <c r="A98" s="49"/>
      <c r="B98" s="38"/>
      <c r="C98" s="38"/>
      <c r="D98" s="38"/>
      <c r="E98" s="38"/>
      <c r="F98" s="38"/>
      <c r="G98" s="38"/>
      <c r="H98" s="123"/>
      <c r="I98" s="85" t="s">
        <v>360</v>
      </c>
      <c r="J98" s="7" t="s">
        <v>361</v>
      </c>
      <c r="K98" s="90"/>
      <c r="L98" s="93">
        <f>L99+L100+L101+L102+L104+L105+L106+L107+L103</f>
        <v>414991</v>
      </c>
      <c r="M98" s="93">
        <f>SUM(M99:M107)</f>
        <v>390680</v>
      </c>
      <c r="N98" s="278">
        <f t="shared" si="2"/>
        <v>94.141800665556602</v>
      </c>
    </row>
    <row r="99" spans="1:14" ht="13.9" customHeight="1" x14ac:dyDescent="0.25">
      <c r="A99" s="49"/>
      <c r="B99" s="38"/>
      <c r="C99" s="38"/>
      <c r="D99" s="38"/>
      <c r="E99" s="38"/>
      <c r="F99" s="38"/>
      <c r="G99" s="38"/>
      <c r="H99" s="123"/>
      <c r="I99" s="85" t="s">
        <v>362</v>
      </c>
      <c r="J99" s="7" t="s">
        <v>370</v>
      </c>
      <c r="K99" s="90"/>
      <c r="L99" s="93">
        <v>5600</v>
      </c>
      <c r="M99" s="93">
        <v>5908</v>
      </c>
      <c r="N99" s="278">
        <f t="shared" si="2"/>
        <v>105.5</v>
      </c>
    </row>
    <row r="100" spans="1:14" ht="13.9" customHeight="1" x14ac:dyDescent="0.25">
      <c r="A100" s="49"/>
      <c r="B100" s="38"/>
      <c r="C100" s="38"/>
      <c r="D100" s="38"/>
      <c r="E100" s="38"/>
      <c r="F100" s="38"/>
      <c r="G100" s="38"/>
      <c r="H100" s="123"/>
      <c r="I100" s="85" t="s">
        <v>363</v>
      </c>
      <c r="J100" s="7" t="s">
        <v>371</v>
      </c>
      <c r="K100" s="90"/>
      <c r="L100" s="93">
        <v>319906</v>
      </c>
      <c r="M100" s="93">
        <v>303712</v>
      </c>
      <c r="N100" s="278">
        <f t="shared" si="2"/>
        <v>94.937888004601362</v>
      </c>
    </row>
    <row r="101" spans="1:14" ht="13.9" customHeight="1" x14ac:dyDescent="0.25">
      <c r="A101" s="49"/>
      <c r="B101" s="38"/>
      <c r="C101" s="38"/>
      <c r="D101" s="38"/>
      <c r="E101" s="38"/>
      <c r="F101" s="38"/>
      <c r="G101" s="38"/>
      <c r="H101" s="123"/>
      <c r="I101" s="85" t="s">
        <v>364</v>
      </c>
      <c r="J101" s="7" t="s">
        <v>372</v>
      </c>
      <c r="K101" s="90"/>
      <c r="L101" s="93">
        <v>8500</v>
      </c>
      <c r="M101" s="93">
        <v>2927</v>
      </c>
      <c r="N101" s="278">
        <f t="shared" si="2"/>
        <v>34.435294117647061</v>
      </c>
    </row>
    <row r="102" spans="1:14" ht="13.9" customHeight="1" x14ac:dyDescent="0.25">
      <c r="A102" s="49"/>
      <c r="B102" s="38"/>
      <c r="C102" s="38"/>
      <c r="D102" s="38"/>
      <c r="E102" s="38"/>
      <c r="F102" s="38"/>
      <c r="G102" s="38"/>
      <c r="H102" s="123"/>
      <c r="I102" s="85" t="s">
        <v>365</v>
      </c>
      <c r="J102" s="7" t="s">
        <v>373</v>
      </c>
      <c r="K102" s="90"/>
      <c r="L102" s="93">
        <v>1000</v>
      </c>
      <c r="M102" s="93">
        <v>3911</v>
      </c>
      <c r="N102" s="278">
        <f t="shared" si="2"/>
        <v>391.1</v>
      </c>
    </row>
    <row r="103" spans="1:14" ht="13.9" customHeight="1" x14ac:dyDescent="0.25">
      <c r="A103" s="49"/>
      <c r="B103" s="38"/>
      <c r="C103" s="38"/>
      <c r="D103" s="38"/>
      <c r="E103" s="38"/>
      <c r="F103" s="38"/>
      <c r="G103" s="38"/>
      <c r="H103" s="123"/>
      <c r="I103" s="85" t="s">
        <v>457</v>
      </c>
      <c r="J103" s="7" t="s">
        <v>458</v>
      </c>
      <c r="K103" s="90"/>
      <c r="L103" s="93">
        <v>350</v>
      </c>
      <c r="M103" s="93">
        <v>350</v>
      </c>
      <c r="N103" s="278">
        <f t="shared" si="2"/>
        <v>100</v>
      </c>
    </row>
    <row r="104" spans="1:14" ht="13.9" customHeight="1" x14ac:dyDescent="0.25">
      <c r="A104" s="49"/>
      <c r="B104" s="38"/>
      <c r="C104" s="38"/>
      <c r="D104" s="38"/>
      <c r="E104" s="38"/>
      <c r="F104" s="38"/>
      <c r="G104" s="38"/>
      <c r="H104" s="123"/>
      <c r="I104" s="85" t="s">
        <v>366</v>
      </c>
      <c r="J104" s="7" t="s">
        <v>374</v>
      </c>
      <c r="K104" s="90"/>
      <c r="L104" s="93">
        <v>435</v>
      </c>
      <c r="M104" s="93">
        <v>1585</v>
      </c>
      <c r="N104" s="278">
        <f t="shared" si="2"/>
        <v>364.36781609195401</v>
      </c>
    </row>
    <row r="105" spans="1:14" ht="13.9" customHeight="1" x14ac:dyDescent="0.25">
      <c r="A105" s="49"/>
      <c r="B105" s="38"/>
      <c r="C105" s="38"/>
      <c r="D105" s="38"/>
      <c r="E105" s="38"/>
      <c r="F105" s="38"/>
      <c r="G105" s="38"/>
      <c r="H105" s="123"/>
      <c r="I105" s="85" t="s">
        <v>367</v>
      </c>
      <c r="J105" s="7" t="s">
        <v>375</v>
      </c>
      <c r="K105" s="90"/>
      <c r="L105" s="93">
        <v>60700</v>
      </c>
      <c r="M105" s="93">
        <v>52656</v>
      </c>
      <c r="N105" s="278">
        <f t="shared" si="2"/>
        <v>86.747940691927511</v>
      </c>
    </row>
    <row r="106" spans="1:14" ht="13.9" customHeight="1" x14ac:dyDescent="0.25">
      <c r="A106" s="49"/>
      <c r="B106" s="38"/>
      <c r="C106" s="38"/>
      <c r="D106" s="38"/>
      <c r="E106" s="38"/>
      <c r="F106" s="38"/>
      <c r="G106" s="38"/>
      <c r="H106" s="123"/>
      <c r="I106" s="85" t="s">
        <v>368</v>
      </c>
      <c r="J106" s="7" t="s">
        <v>376</v>
      </c>
      <c r="K106" s="90"/>
      <c r="L106" s="93">
        <v>4500</v>
      </c>
      <c r="M106" s="93">
        <v>4717</v>
      </c>
      <c r="N106" s="278">
        <f t="shared" si="2"/>
        <v>104.82222222222222</v>
      </c>
    </row>
    <row r="107" spans="1:14" ht="13.9" customHeight="1" x14ac:dyDescent="0.25">
      <c r="A107" s="49"/>
      <c r="B107" s="38"/>
      <c r="C107" s="38"/>
      <c r="D107" s="38"/>
      <c r="E107" s="38"/>
      <c r="F107" s="38"/>
      <c r="G107" s="38"/>
      <c r="H107" s="123"/>
      <c r="I107" s="85" t="s">
        <v>369</v>
      </c>
      <c r="J107" s="7" t="s">
        <v>377</v>
      </c>
      <c r="K107" s="90"/>
      <c r="L107" s="93">
        <v>14000</v>
      </c>
      <c r="M107" s="93">
        <v>14914</v>
      </c>
      <c r="N107" s="278">
        <f t="shared" si="2"/>
        <v>106.52857142857144</v>
      </c>
    </row>
    <row r="108" spans="1:14" ht="13.9" customHeight="1" x14ac:dyDescent="0.25">
      <c r="A108" s="49"/>
      <c r="B108" s="38"/>
      <c r="C108" s="38"/>
      <c r="D108" s="38"/>
      <c r="E108" s="38"/>
      <c r="F108" s="38"/>
      <c r="G108" s="38"/>
      <c r="H108" s="123"/>
      <c r="I108" s="85" t="s">
        <v>378</v>
      </c>
      <c r="J108" s="7" t="s">
        <v>379</v>
      </c>
      <c r="K108" s="90"/>
      <c r="L108" s="93">
        <f>L109+L110+L111+L112+L113+L115+L114</f>
        <v>34584</v>
      </c>
      <c r="M108" s="93">
        <f>M109+M110+M111+M112+M113+M115+M114</f>
        <v>43644</v>
      </c>
      <c r="N108" s="278">
        <f t="shared" si="2"/>
        <v>126.19708535739069</v>
      </c>
    </row>
    <row r="109" spans="1:14" ht="13.9" customHeight="1" x14ac:dyDescent="0.25">
      <c r="A109" s="49"/>
      <c r="B109" s="38"/>
      <c r="C109" s="38"/>
      <c r="D109" s="38"/>
      <c r="E109" s="38"/>
      <c r="F109" s="38"/>
      <c r="G109" s="38"/>
      <c r="H109" s="123"/>
      <c r="I109" s="85" t="s">
        <v>380</v>
      </c>
      <c r="J109" s="7" t="s">
        <v>386</v>
      </c>
      <c r="K109" s="90"/>
      <c r="L109" s="93">
        <v>9208</v>
      </c>
      <c r="M109" s="93">
        <v>14536</v>
      </c>
      <c r="N109" s="278">
        <f t="shared" si="2"/>
        <v>157.86272806255431</v>
      </c>
    </row>
    <row r="110" spans="1:14" ht="13.9" customHeight="1" x14ac:dyDescent="0.25">
      <c r="A110" s="49"/>
      <c r="B110" s="38"/>
      <c r="C110" s="38"/>
      <c r="D110" s="38"/>
      <c r="E110" s="38"/>
      <c r="F110" s="38"/>
      <c r="G110" s="38"/>
      <c r="H110" s="123"/>
      <c r="I110" s="85" t="s">
        <v>381</v>
      </c>
      <c r="J110" s="7" t="s">
        <v>387</v>
      </c>
      <c r="K110" s="90"/>
      <c r="L110" s="93">
        <v>3711</v>
      </c>
      <c r="M110" s="93">
        <v>6313</v>
      </c>
      <c r="N110" s="278">
        <f t="shared" si="2"/>
        <v>170.1158717326866</v>
      </c>
    </row>
    <row r="111" spans="1:14" ht="13.9" customHeight="1" x14ac:dyDescent="0.25">
      <c r="A111" s="49"/>
      <c r="B111" s="38"/>
      <c r="C111" s="38"/>
      <c r="D111" s="38"/>
      <c r="E111" s="38"/>
      <c r="F111" s="38"/>
      <c r="G111" s="38"/>
      <c r="H111" s="123"/>
      <c r="I111" s="85" t="s">
        <v>382</v>
      </c>
      <c r="J111" s="7" t="s">
        <v>388</v>
      </c>
      <c r="K111" s="90"/>
      <c r="L111" s="93">
        <v>6000</v>
      </c>
      <c r="M111" s="93">
        <v>7861</v>
      </c>
      <c r="N111" s="278">
        <f t="shared" si="2"/>
        <v>131.01666666666668</v>
      </c>
    </row>
    <row r="112" spans="1:14" ht="13.9" customHeight="1" x14ac:dyDescent="0.25">
      <c r="A112" s="49"/>
      <c r="B112" s="38"/>
      <c r="C112" s="38"/>
      <c r="D112" s="38"/>
      <c r="E112" s="38"/>
      <c r="F112" s="38"/>
      <c r="G112" s="38"/>
      <c r="H112" s="123"/>
      <c r="I112" s="85" t="s">
        <v>383</v>
      </c>
      <c r="J112" s="7" t="s">
        <v>389</v>
      </c>
      <c r="K112" s="90"/>
      <c r="L112" s="93">
        <v>1000</v>
      </c>
      <c r="M112" s="93">
        <v>929</v>
      </c>
      <c r="N112" s="278">
        <f t="shared" si="2"/>
        <v>92.9</v>
      </c>
    </row>
    <row r="113" spans="1:14" ht="13.9" customHeight="1" x14ac:dyDescent="0.25">
      <c r="A113" s="49"/>
      <c r="B113" s="38"/>
      <c r="C113" s="38"/>
      <c r="D113" s="38"/>
      <c r="E113" s="38"/>
      <c r="F113" s="38"/>
      <c r="G113" s="38"/>
      <c r="H113" s="123"/>
      <c r="I113" s="85" t="s">
        <v>384</v>
      </c>
      <c r="J113" s="7" t="s">
        <v>390</v>
      </c>
      <c r="K113" s="90"/>
      <c r="L113" s="93">
        <v>665</v>
      </c>
      <c r="M113" s="93">
        <v>362</v>
      </c>
      <c r="N113" s="278">
        <f t="shared" si="2"/>
        <v>54.436090225563902</v>
      </c>
    </row>
    <row r="114" spans="1:14" ht="13.9" customHeight="1" x14ac:dyDescent="0.25">
      <c r="A114" s="49"/>
      <c r="B114" s="38"/>
      <c r="C114" s="38"/>
      <c r="D114" s="38"/>
      <c r="E114" s="38"/>
      <c r="F114" s="38"/>
      <c r="G114" s="38"/>
      <c r="H114" s="123"/>
      <c r="I114" s="85" t="s">
        <v>462</v>
      </c>
      <c r="J114" s="7" t="s">
        <v>463</v>
      </c>
      <c r="K114" s="90"/>
      <c r="L114" s="93">
        <v>0</v>
      </c>
      <c r="M114" s="93">
        <v>140</v>
      </c>
      <c r="N114" s="278" t="s">
        <v>283</v>
      </c>
    </row>
    <row r="115" spans="1:14" ht="13.9" customHeight="1" x14ac:dyDescent="0.25">
      <c r="A115" s="49"/>
      <c r="B115" s="38"/>
      <c r="C115" s="38"/>
      <c r="D115" s="38"/>
      <c r="E115" s="38"/>
      <c r="F115" s="38"/>
      <c r="G115" s="38"/>
      <c r="H115" s="123"/>
      <c r="I115" s="85" t="s">
        <v>385</v>
      </c>
      <c r="J115" s="7" t="s">
        <v>391</v>
      </c>
      <c r="K115" s="90"/>
      <c r="L115" s="93">
        <v>14000</v>
      </c>
      <c r="M115" s="93">
        <v>13503</v>
      </c>
      <c r="N115" s="278">
        <f t="shared" si="2"/>
        <v>96.45</v>
      </c>
    </row>
    <row r="116" spans="1:14" ht="13.9" customHeight="1" x14ac:dyDescent="0.25">
      <c r="A116" s="49" t="s">
        <v>49</v>
      </c>
      <c r="B116" s="38"/>
      <c r="C116" s="38" t="s">
        <v>5</v>
      </c>
      <c r="D116" s="38"/>
      <c r="E116" s="38"/>
      <c r="F116" s="38"/>
      <c r="G116" s="38"/>
      <c r="H116" s="123"/>
      <c r="I116" s="85">
        <v>34</v>
      </c>
      <c r="J116" s="7" t="s">
        <v>27</v>
      </c>
      <c r="K116" s="90"/>
      <c r="L116" s="93">
        <f>L117</f>
        <v>1300</v>
      </c>
      <c r="M116" s="93">
        <f>M117</f>
        <v>1790</v>
      </c>
      <c r="N116" s="278">
        <f t="shared" si="2"/>
        <v>137.69230769230768</v>
      </c>
    </row>
    <row r="117" spans="1:14" ht="13.9" customHeight="1" x14ac:dyDescent="0.25">
      <c r="A117" s="49"/>
      <c r="B117" s="38"/>
      <c r="C117" s="38"/>
      <c r="D117" s="38"/>
      <c r="E117" s="38"/>
      <c r="F117" s="38"/>
      <c r="G117" s="38"/>
      <c r="H117" s="123"/>
      <c r="I117" s="85" t="s">
        <v>392</v>
      </c>
      <c r="J117" s="7" t="s">
        <v>393</v>
      </c>
      <c r="K117" s="90"/>
      <c r="L117" s="93">
        <f>L118</f>
        <v>1300</v>
      </c>
      <c r="M117" s="93">
        <f>M118</f>
        <v>1790</v>
      </c>
      <c r="N117" s="278">
        <f t="shared" si="2"/>
        <v>137.69230769230768</v>
      </c>
    </row>
    <row r="118" spans="1:14" ht="13.9" customHeight="1" x14ac:dyDescent="0.25">
      <c r="A118" s="49"/>
      <c r="B118" s="38"/>
      <c r="C118" s="38"/>
      <c r="D118" s="38"/>
      <c r="E118" s="38"/>
      <c r="F118" s="38"/>
      <c r="G118" s="38"/>
      <c r="H118" s="123"/>
      <c r="I118" s="85" t="s">
        <v>394</v>
      </c>
      <c r="J118" s="7" t="s">
        <v>395</v>
      </c>
      <c r="K118" s="90"/>
      <c r="L118" s="93">
        <v>1300</v>
      </c>
      <c r="M118" s="93">
        <v>1790</v>
      </c>
      <c r="N118" s="278">
        <f t="shared" si="2"/>
        <v>137.69230769230768</v>
      </c>
    </row>
    <row r="119" spans="1:14" ht="13.9" customHeight="1" x14ac:dyDescent="0.25">
      <c r="A119" s="49"/>
      <c r="B119" s="38"/>
      <c r="C119" s="38" t="s">
        <v>5</v>
      </c>
      <c r="D119" s="38"/>
      <c r="E119" s="38" t="s">
        <v>181</v>
      </c>
      <c r="F119" s="38"/>
      <c r="G119" s="38"/>
      <c r="H119" s="123"/>
      <c r="I119" s="85">
        <v>37</v>
      </c>
      <c r="J119" s="7" t="s">
        <v>28</v>
      </c>
      <c r="K119" s="90"/>
      <c r="L119" s="93">
        <f>L120</f>
        <v>132847</v>
      </c>
      <c r="M119" s="93">
        <f>M120</f>
        <v>133932</v>
      </c>
      <c r="N119" s="278">
        <f t="shared" si="2"/>
        <v>100.81672901909715</v>
      </c>
    </row>
    <row r="120" spans="1:14" ht="13.9" customHeight="1" x14ac:dyDescent="0.25">
      <c r="A120" s="49"/>
      <c r="B120" s="38"/>
      <c r="C120" s="38"/>
      <c r="D120" s="38"/>
      <c r="E120" s="38"/>
      <c r="F120" s="38"/>
      <c r="G120" s="38"/>
      <c r="H120" s="123"/>
      <c r="I120" s="85" t="s">
        <v>396</v>
      </c>
      <c r="J120" s="7" t="s">
        <v>397</v>
      </c>
      <c r="K120" s="90"/>
      <c r="L120" s="93">
        <f>L121+L122</f>
        <v>132847</v>
      </c>
      <c r="M120" s="93">
        <f>SUM(M121:M122)</f>
        <v>133932</v>
      </c>
      <c r="N120" s="278">
        <f t="shared" si="2"/>
        <v>100.81672901909715</v>
      </c>
    </row>
    <row r="121" spans="1:14" ht="13.9" customHeight="1" x14ac:dyDescent="0.25">
      <c r="A121" s="49"/>
      <c r="B121" s="38"/>
      <c r="C121" s="38"/>
      <c r="D121" s="38"/>
      <c r="E121" s="38"/>
      <c r="F121" s="38"/>
      <c r="G121" s="38"/>
      <c r="H121" s="123"/>
      <c r="I121" s="85" t="s">
        <v>398</v>
      </c>
      <c r="J121" s="7" t="s">
        <v>399</v>
      </c>
      <c r="K121" s="90"/>
      <c r="L121" s="93">
        <v>50000</v>
      </c>
      <c r="M121" s="93">
        <v>46008</v>
      </c>
      <c r="N121" s="278">
        <f t="shared" si="2"/>
        <v>92.015999999999991</v>
      </c>
    </row>
    <row r="122" spans="1:14" ht="13.9" customHeight="1" x14ac:dyDescent="0.25">
      <c r="A122" s="49"/>
      <c r="B122" s="38"/>
      <c r="C122" s="38"/>
      <c r="D122" s="38"/>
      <c r="E122" s="38"/>
      <c r="F122" s="38"/>
      <c r="G122" s="38"/>
      <c r="H122" s="123"/>
      <c r="I122" s="85" t="s">
        <v>400</v>
      </c>
      <c r="J122" s="7" t="s">
        <v>401</v>
      </c>
      <c r="K122" s="90"/>
      <c r="L122" s="93">
        <v>82847</v>
      </c>
      <c r="M122" s="93">
        <v>87924</v>
      </c>
      <c r="N122" s="278">
        <f t="shared" si="2"/>
        <v>106.12816396489914</v>
      </c>
    </row>
    <row r="123" spans="1:14" ht="13.9" customHeight="1" x14ac:dyDescent="0.25">
      <c r="A123" s="49"/>
      <c r="B123" s="38"/>
      <c r="C123" s="38" t="s">
        <v>5</v>
      </c>
      <c r="D123" s="38"/>
      <c r="E123" s="38" t="s">
        <v>181</v>
      </c>
      <c r="F123" s="38"/>
      <c r="G123" s="38"/>
      <c r="H123" s="123"/>
      <c r="I123" s="85">
        <v>38</v>
      </c>
      <c r="J123" s="7" t="s">
        <v>29</v>
      </c>
      <c r="K123" s="90"/>
      <c r="L123" s="93">
        <f>L124+L127</f>
        <v>165333</v>
      </c>
      <c r="M123" s="93">
        <f>M124+M127</f>
        <v>153008</v>
      </c>
      <c r="N123" s="278">
        <f t="shared" si="2"/>
        <v>92.54534787368523</v>
      </c>
    </row>
    <row r="124" spans="1:14" ht="13.9" customHeight="1" x14ac:dyDescent="0.25">
      <c r="A124" s="49"/>
      <c r="B124" s="38"/>
      <c r="C124" s="38"/>
      <c r="D124" s="38"/>
      <c r="E124" s="38"/>
      <c r="F124" s="38"/>
      <c r="G124" s="38"/>
      <c r="H124" s="123"/>
      <c r="I124" s="85" t="s">
        <v>402</v>
      </c>
      <c r="J124" s="7" t="s">
        <v>322</v>
      </c>
      <c r="K124" s="90"/>
      <c r="L124" s="93">
        <f>L125+L126</f>
        <v>145333</v>
      </c>
      <c r="M124" s="93">
        <f>SUM(M125:M126)</f>
        <v>133008</v>
      </c>
      <c r="N124" s="278">
        <f t="shared" si="2"/>
        <v>91.519475962100827</v>
      </c>
    </row>
    <row r="125" spans="1:14" ht="13.9" customHeight="1" x14ac:dyDescent="0.25">
      <c r="A125" s="49"/>
      <c r="B125" s="38"/>
      <c r="C125" s="38"/>
      <c r="D125" s="38"/>
      <c r="E125" s="38"/>
      <c r="F125" s="38"/>
      <c r="G125" s="38"/>
      <c r="H125" s="123"/>
      <c r="I125" s="85" t="s">
        <v>403</v>
      </c>
      <c r="J125" s="7" t="s">
        <v>404</v>
      </c>
      <c r="K125" s="90"/>
      <c r="L125" s="93">
        <v>145186</v>
      </c>
      <c r="M125" s="93">
        <v>132861</v>
      </c>
      <c r="N125" s="278">
        <f t="shared" si="2"/>
        <v>91.510889479701902</v>
      </c>
    </row>
    <row r="126" spans="1:14" ht="13.9" customHeight="1" x14ac:dyDescent="0.25">
      <c r="A126" s="49"/>
      <c r="B126" s="38"/>
      <c r="C126" s="38"/>
      <c r="D126" s="38"/>
      <c r="E126" s="38"/>
      <c r="F126" s="38"/>
      <c r="G126" s="38"/>
      <c r="H126" s="123"/>
      <c r="I126" s="85" t="s">
        <v>405</v>
      </c>
      <c r="J126" s="7" t="s">
        <v>406</v>
      </c>
      <c r="K126" s="90"/>
      <c r="L126" s="93">
        <v>147</v>
      </c>
      <c r="M126" s="93">
        <v>147</v>
      </c>
      <c r="N126" s="278">
        <f t="shared" si="2"/>
        <v>100</v>
      </c>
    </row>
    <row r="127" spans="1:14" ht="13.9" customHeight="1" x14ac:dyDescent="0.25">
      <c r="A127" s="49"/>
      <c r="B127" s="38"/>
      <c r="C127" s="38"/>
      <c r="D127" s="38"/>
      <c r="E127" s="38"/>
      <c r="F127" s="38"/>
      <c r="G127" s="38"/>
      <c r="H127" s="123"/>
      <c r="I127" s="85" t="s">
        <v>407</v>
      </c>
      <c r="J127" s="7" t="s">
        <v>408</v>
      </c>
      <c r="K127" s="90"/>
      <c r="L127" s="93">
        <f>L128</f>
        <v>20000</v>
      </c>
      <c r="M127" s="93">
        <f>M128</f>
        <v>20000</v>
      </c>
      <c r="N127" s="278">
        <f t="shared" si="2"/>
        <v>100</v>
      </c>
    </row>
    <row r="128" spans="1:14" ht="13.9" customHeight="1" x14ac:dyDescent="0.25">
      <c r="A128" s="49"/>
      <c r="B128" s="38"/>
      <c r="C128" s="38"/>
      <c r="D128" s="38"/>
      <c r="E128" s="38"/>
      <c r="F128" s="38"/>
      <c r="G128" s="38"/>
      <c r="H128" s="123"/>
      <c r="I128" s="85" t="s">
        <v>409</v>
      </c>
      <c r="J128" s="7" t="s">
        <v>410</v>
      </c>
      <c r="K128" s="90"/>
      <c r="L128" s="93">
        <v>20000</v>
      </c>
      <c r="M128" s="93">
        <v>20000</v>
      </c>
      <c r="N128" s="279">
        <f t="shared" si="2"/>
        <v>100</v>
      </c>
    </row>
    <row r="129" spans="1:14" ht="13.15" customHeight="1" x14ac:dyDescent="0.25">
      <c r="A129" s="132"/>
      <c r="B129" s="133"/>
      <c r="C129" s="133" t="s">
        <v>5</v>
      </c>
      <c r="D129" s="133"/>
      <c r="E129" s="133" t="s">
        <v>181</v>
      </c>
      <c r="F129" s="133" t="s">
        <v>182</v>
      </c>
      <c r="G129" s="133" t="s">
        <v>183</v>
      </c>
      <c r="H129" s="134"/>
      <c r="I129" s="59">
        <v>4</v>
      </c>
      <c r="J129" s="126" t="s">
        <v>14</v>
      </c>
      <c r="K129" s="122"/>
      <c r="L129" s="160">
        <f>L130</f>
        <v>545274</v>
      </c>
      <c r="M129" s="160">
        <f>M130</f>
        <v>364658</v>
      </c>
      <c r="N129" s="273">
        <f>M130/L130*100</f>
        <v>66.876102656646026</v>
      </c>
    </row>
    <row r="130" spans="1:14" ht="13.9" customHeight="1" x14ac:dyDescent="0.25">
      <c r="A130" s="49"/>
      <c r="B130" s="38"/>
      <c r="C130" s="38" t="s">
        <v>5</v>
      </c>
      <c r="D130" s="38"/>
      <c r="E130" s="38" t="s">
        <v>181</v>
      </c>
      <c r="F130" s="38" t="s">
        <v>182</v>
      </c>
      <c r="G130" s="38"/>
      <c r="H130" s="38"/>
      <c r="I130" s="84">
        <v>42</v>
      </c>
      <c r="J130" s="151" t="s">
        <v>30</v>
      </c>
      <c r="K130" s="83"/>
      <c r="L130" s="124">
        <f>L131+L135+L139+L141</f>
        <v>545274</v>
      </c>
      <c r="M130" s="124">
        <f>M131+M135+M141+M139</f>
        <v>364658</v>
      </c>
      <c r="N130" s="246">
        <f>M130/L130*100</f>
        <v>66.876102656646026</v>
      </c>
    </row>
    <row r="131" spans="1:14" ht="13.9" customHeight="1" x14ac:dyDescent="0.25">
      <c r="A131" s="49"/>
      <c r="B131" s="38"/>
      <c r="C131" s="38"/>
      <c r="D131" s="38"/>
      <c r="E131" s="38"/>
      <c r="F131" s="38"/>
      <c r="G131" s="38"/>
      <c r="H131" s="38"/>
      <c r="I131" s="85" t="s">
        <v>411</v>
      </c>
      <c r="J131" s="7" t="s">
        <v>412</v>
      </c>
      <c r="K131" s="90"/>
      <c r="L131" s="124">
        <f>L132+L133+L134</f>
        <v>521372</v>
      </c>
      <c r="M131" s="124">
        <f>SUM(M132:M134)</f>
        <v>335852</v>
      </c>
      <c r="N131" s="278">
        <f t="shared" ref="N131:N142" si="3">M131/L131*100</f>
        <v>64.416961401839757</v>
      </c>
    </row>
    <row r="132" spans="1:14" ht="13.9" customHeight="1" x14ac:dyDescent="0.25">
      <c r="A132" s="49"/>
      <c r="B132" s="38"/>
      <c r="C132" s="38"/>
      <c r="D132" s="38"/>
      <c r="E132" s="38"/>
      <c r="F132" s="38"/>
      <c r="G132" s="38"/>
      <c r="H132" s="38"/>
      <c r="I132" s="85" t="s">
        <v>413</v>
      </c>
      <c r="J132" s="7" t="s">
        <v>416</v>
      </c>
      <c r="K132" s="90"/>
      <c r="L132" s="124">
        <v>158825</v>
      </c>
      <c r="M132" s="124">
        <v>157145</v>
      </c>
      <c r="N132" s="278">
        <f t="shared" si="3"/>
        <v>98.942232016370227</v>
      </c>
    </row>
    <row r="133" spans="1:14" ht="13.9" customHeight="1" x14ac:dyDescent="0.25">
      <c r="A133" s="49"/>
      <c r="B133" s="38"/>
      <c r="C133" s="38"/>
      <c r="D133" s="38"/>
      <c r="E133" s="38"/>
      <c r="F133" s="38"/>
      <c r="G133" s="38"/>
      <c r="H133" s="38"/>
      <c r="I133" s="85" t="s">
        <v>414</v>
      </c>
      <c r="J133" s="7" t="s">
        <v>417</v>
      </c>
      <c r="K133" s="90"/>
      <c r="L133" s="124">
        <v>253322</v>
      </c>
      <c r="M133" s="124">
        <v>175482</v>
      </c>
      <c r="N133" s="278">
        <f t="shared" si="3"/>
        <v>69.272309550690423</v>
      </c>
    </row>
    <row r="134" spans="1:14" ht="13.9" customHeight="1" x14ac:dyDescent="0.25">
      <c r="A134" s="49"/>
      <c r="B134" s="38"/>
      <c r="C134" s="38"/>
      <c r="D134" s="38"/>
      <c r="E134" s="38"/>
      <c r="F134" s="38"/>
      <c r="G134" s="38"/>
      <c r="H134" s="38"/>
      <c r="I134" s="85" t="s">
        <v>415</v>
      </c>
      <c r="J134" s="7" t="s">
        <v>418</v>
      </c>
      <c r="K134" s="90"/>
      <c r="L134" s="124">
        <v>109225</v>
      </c>
      <c r="M134" s="124">
        <v>3225</v>
      </c>
      <c r="N134" s="278">
        <f t="shared" si="3"/>
        <v>2.9526207370107573</v>
      </c>
    </row>
    <row r="135" spans="1:14" ht="13.9" customHeight="1" x14ac:dyDescent="0.25">
      <c r="A135" s="49"/>
      <c r="B135" s="38"/>
      <c r="C135" s="38"/>
      <c r="D135" s="38"/>
      <c r="E135" s="38"/>
      <c r="F135" s="38"/>
      <c r="G135" s="38"/>
      <c r="H135" s="38"/>
      <c r="I135" s="85" t="s">
        <v>419</v>
      </c>
      <c r="J135" s="7" t="s">
        <v>420</v>
      </c>
      <c r="K135" s="90"/>
      <c r="L135" s="124">
        <f>L137+L138+L136</f>
        <v>3000</v>
      </c>
      <c r="M135" s="124">
        <f>M137+M138+M136</f>
        <v>2836</v>
      </c>
      <c r="N135" s="278">
        <f t="shared" si="3"/>
        <v>94.533333333333331</v>
      </c>
    </row>
    <row r="136" spans="1:14" ht="13.9" customHeight="1" x14ac:dyDescent="0.25">
      <c r="A136" s="49"/>
      <c r="B136" s="38"/>
      <c r="C136" s="38"/>
      <c r="D136" s="38"/>
      <c r="E136" s="38"/>
      <c r="F136" s="38"/>
      <c r="G136" s="38"/>
      <c r="H136" s="38"/>
      <c r="I136" s="85" t="s">
        <v>464</v>
      </c>
      <c r="J136" s="7" t="s">
        <v>467</v>
      </c>
      <c r="K136" s="90"/>
      <c r="L136" s="124">
        <v>0</v>
      </c>
      <c r="M136" s="124">
        <v>1345</v>
      </c>
      <c r="N136" s="278" t="s">
        <v>283</v>
      </c>
    </row>
    <row r="137" spans="1:14" ht="13.9" customHeight="1" x14ac:dyDescent="0.25">
      <c r="A137" s="49"/>
      <c r="B137" s="38"/>
      <c r="C137" s="38"/>
      <c r="D137" s="38"/>
      <c r="E137" s="38"/>
      <c r="F137" s="38"/>
      <c r="G137" s="38"/>
      <c r="H137" s="38"/>
      <c r="I137" s="85" t="s">
        <v>421</v>
      </c>
      <c r="J137" s="7" t="s">
        <v>422</v>
      </c>
      <c r="K137" s="90"/>
      <c r="L137" s="124">
        <v>3000</v>
      </c>
      <c r="M137" s="124">
        <v>912</v>
      </c>
      <c r="N137" s="278">
        <f t="shared" si="3"/>
        <v>30.4</v>
      </c>
    </row>
    <row r="138" spans="1:14" ht="13.9" customHeight="1" x14ac:dyDescent="0.25">
      <c r="A138" s="49"/>
      <c r="B138" s="38"/>
      <c r="C138" s="38"/>
      <c r="D138" s="38"/>
      <c r="E138" s="38"/>
      <c r="F138" s="38"/>
      <c r="G138" s="38"/>
      <c r="H138" s="38"/>
      <c r="I138" s="85" t="s">
        <v>465</v>
      </c>
      <c r="J138" s="7" t="s">
        <v>466</v>
      </c>
      <c r="K138" s="90"/>
      <c r="L138" s="124">
        <v>0</v>
      </c>
      <c r="M138" s="124">
        <v>579</v>
      </c>
      <c r="N138" s="278" t="s">
        <v>283</v>
      </c>
    </row>
    <row r="139" spans="1:14" ht="13.9" customHeight="1" x14ac:dyDescent="0.25">
      <c r="A139" s="49"/>
      <c r="B139" s="38"/>
      <c r="C139" s="38"/>
      <c r="D139" s="38"/>
      <c r="E139" s="38"/>
      <c r="F139" s="38"/>
      <c r="G139" s="38"/>
      <c r="H139" s="38"/>
      <c r="I139" s="85" t="s">
        <v>423</v>
      </c>
      <c r="J139" s="7" t="s">
        <v>424</v>
      </c>
      <c r="K139" s="90"/>
      <c r="L139" s="124">
        <f>L140</f>
        <v>18497</v>
      </c>
      <c r="M139" s="124">
        <f>SUM(M140)</f>
        <v>18497</v>
      </c>
      <c r="N139" s="278">
        <f t="shared" si="3"/>
        <v>100</v>
      </c>
    </row>
    <row r="140" spans="1:14" ht="13.9" customHeight="1" x14ac:dyDescent="0.25">
      <c r="A140" s="49"/>
      <c r="B140" s="38"/>
      <c r="C140" s="38"/>
      <c r="D140" s="38"/>
      <c r="E140" s="38"/>
      <c r="F140" s="38"/>
      <c r="G140" s="38"/>
      <c r="H140" s="38"/>
      <c r="I140" s="85" t="s">
        <v>425</v>
      </c>
      <c r="J140" s="7" t="s">
        <v>426</v>
      </c>
      <c r="K140" s="90"/>
      <c r="L140" s="124">
        <v>18497</v>
      </c>
      <c r="M140" s="124">
        <v>18497</v>
      </c>
      <c r="N140" s="278">
        <f t="shared" si="3"/>
        <v>100</v>
      </c>
    </row>
    <row r="141" spans="1:14" ht="13.9" customHeight="1" x14ac:dyDescent="0.25">
      <c r="A141" s="49"/>
      <c r="B141" s="38"/>
      <c r="C141" s="38"/>
      <c r="D141" s="38"/>
      <c r="E141" s="38"/>
      <c r="F141" s="38"/>
      <c r="G141" s="38"/>
      <c r="H141" s="38"/>
      <c r="I141" s="85" t="s">
        <v>427</v>
      </c>
      <c r="J141" s="7" t="s">
        <v>428</v>
      </c>
      <c r="K141" s="90"/>
      <c r="L141" s="124">
        <f>L142</f>
        <v>2405</v>
      </c>
      <c r="M141" s="124">
        <f>M142</f>
        <v>7473</v>
      </c>
      <c r="N141" s="278">
        <f t="shared" si="3"/>
        <v>310.72765072765071</v>
      </c>
    </row>
    <row r="142" spans="1:14" ht="13.9" customHeight="1" x14ac:dyDescent="0.25">
      <c r="A142" s="49"/>
      <c r="B142" s="38"/>
      <c r="C142" s="38"/>
      <c r="D142" s="38"/>
      <c r="E142" s="38"/>
      <c r="F142" s="38"/>
      <c r="G142" s="38"/>
      <c r="H142" s="38"/>
      <c r="I142" s="81" t="s">
        <v>429</v>
      </c>
      <c r="J142" s="125" t="s">
        <v>430</v>
      </c>
      <c r="K142" s="80"/>
      <c r="L142" s="124">
        <v>2405</v>
      </c>
      <c r="M142" s="124">
        <v>7473</v>
      </c>
      <c r="N142" s="279">
        <f t="shared" si="3"/>
        <v>310.72765072765071</v>
      </c>
    </row>
    <row r="143" spans="1:14" ht="13.9" customHeight="1" x14ac:dyDescent="0.25">
      <c r="A143" s="51"/>
      <c r="B143" s="52"/>
      <c r="C143" s="52"/>
      <c r="D143" s="52"/>
      <c r="E143" s="52"/>
      <c r="F143" s="52"/>
      <c r="G143" s="52"/>
      <c r="H143" s="52"/>
      <c r="I143" s="11" t="s">
        <v>228</v>
      </c>
      <c r="J143" s="11"/>
      <c r="K143" s="11"/>
      <c r="L143" s="12"/>
      <c r="M143" s="12"/>
      <c r="N143" s="274"/>
    </row>
    <row r="144" spans="1:14" ht="13.9" customHeight="1" x14ac:dyDescent="0.25">
      <c r="A144" s="136"/>
      <c r="B144" s="137"/>
      <c r="C144" s="137"/>
      <c r="D144" s="137"/>
      <c r="E144" s="137"/>
      <c r="F144" s="137"/>
      <c r="G144" s="137"/>
      <c r="H144" s="138" t="s">
        <v>75</v>
      </c>
      <c r="I144" s="139" t="s">
        <v>75</v>
      </c>
      <c r="J144" s="140" t="s">
        <v>15</v>
      </c>
      <c r="K144" s="141"/>
      <c r="L144" s="142">
        <v>0</v>
      </c>
      <c r="M144" s="142">
        <v>0</v>
      </c>
      <c r="N144" s="248">
        <v>0</v>
      </c>
    </row>
    <row r="145" spans="1:14" ht="13.9" customHeight="1" x14ac:dyDescent="0.25">
      <c r="A145" s="88"/>
      <c r="B145" s="89"/>
      <c r="C145" s="89"/>
      <c r="D145" s="89"/>
      <c r="E145" s="89"/>
      <c r="F145" s="89"/>
      <c r="G145" s="89"/>
      <c r="H145" s="145"/>
      <c r="I145" s="166" t="s">
        <v>31</v>
      </c>
      <c r="J145" s="151" t="s">
        <v>32</v>
      </c>
      <c r="K145" s="83"/>
      <c r="L145" s="167">
        <v>0</v>
      </c>
      <c r="M145" s="167">
        <v>0</v>
      </c>
      <c r="N145" s="249">
        <v>0</v>
      </c>
    </row>
    <row r="146" spans="1:14" ht="13.9" customHeight="1" x14ac:dyDescent="0.25">
      <c r="A146" s="132"/>
      <c r="B146" s="133"/>
      <c r="C146" s="133"/>
      <c r="D146" s="133"/>
      <c r="E146" s="133"/>
      <c r="F146" s="133"/>
      <c r="G146" s="133"/>
      <c r="H146" s="134" t="s">
        <v>75</v>
      </c>
      <c r="I146" s="59">
        <v>5</v>
      </c>
      <c r="J146" s="126" t="s">
        <v>16</v>
      </c>
      <c r="K146" s="122"/>
      <c r="L146" s="135">
        <v>0</v>
      </c>
      <c r="M146" s="135">
        <v>0</v>
      </c>
      <c r="N146" s="248">
        <v>0</v>
      </c>
    </row>
    <row r="147" spans="1:14" ht="13.9" customHeight="1" x14ac:dyDescent="0.25">
      <c r="A147" s="183"/>
      <c r="B147" s="120"/>
      <c r="C147" s="120"/>
      <c r="D147" s="120"/>
      <c r="E147" s="120"/>
      <c r="F147" s="120"/>
      <c r="G147" s="120"/>
      <c r="H147" s="184"/>
      <c r="I147" s="185" t="s">
        <v>33</v>
      </c>
      <c r="J147" s="152" t="s">
        <v>34</v>
      </c>
      <c r="K147" s="79"/>
      <c r="L147" s="186">
        <v>0</v>
      </c>
      <c r="M147" s="186">
        <v>0</v>
      </c>
      <c r="N147" s="250">
        <v>0</v>
      </c>
    </row>
    <row r="148" spans="1:14" ht="13.9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172"/>
      <c r="J148" s="8"/>
      <c r="K148" s="8"/>
      <c r="L148" s="251"/>
      <c r="M148" s="251"/>
      <c r="N148" s="252"/>
    </row>
    <row r="149" spans="1:14" ht="13.9" customHeight="1" x14ac:dyDescent="0.25">
      <c r="A149" s="334" t="s">
        <v>267</v>
      </c>
      <c r="B149" s="335"/>
      <c r="C149" s="335"/>
      <c r="D149" s="335"/>
      <c r="E149" s="335"/>
      <c r="F149" s="335"/>
      <c r="G149" s="335"/>
      <c r="H149" s="335"/>
      <c r="I149" s="335"/>
      <c r="J149" s="335"/>
      <c r="K149" s="336"/>
      <c r="L149" s="254" t="s">
        <v>459</v>
      </c>
      <c r="M149" s="254" t="s">
        <v>435</v>
      </c>
      <c r="N149" s="255" t="s">
        <v>2</v>
      </c>
    </row>
    <row r="150" spans="1:14" ht="13.9" customHeight="1" x14ac:dyDescent="0.25">
      <c r="A150" s="319" t="s">
        <v>242</v>
      </c>
      <c r="B150" s="320"/>
      <c r="C150" s="320"/>
      <c r="D150" s="320"/>
      <c r="E150" s="320"/>
      <c r="F150" s="320"/>
      <c r="G150" s="320"/>
      <c r="H150" s="320"/>
      <c r="I150" s="320"/>
      <c r="J150" s="320"/>
      <c r="K150" s="320"/>
      <c r="L150" s="256">
        <f>L151+L154+L156+L159+L162+L166+L169+L174+L178</f>
        <v>1486203</v>
      </c>
      <c r="M150" s="256">
        <f>M151+M154+M156+M159+M162+M166+M169+M174+M178</f>
        <v>1281989</v>
      </c>
      <c r="N150" s="262">
        <f>M150/L150*100</f>
        <v>86.259346805248001</v>
      </c>
    </row>
    <row r="151" spans="1:14" ht="13.9" customHeight="1" x14ac:dyDescent="0.25">
      <c r="A151" s="319" t="s">
        <v>243</v>
      </c>
      <c r="B151" s="320"/>
      <c r="C151" s="320"/>
      <c r="D151" s="320"/>
      <c r="E151" s="320"/>
      <c r="F151" s="320"/>
      <c r="G151" s="320"/>
      <c r="H151" s="320"/>
      <c r="I151" s="320"/>
      <c r="J151" s="320"/>
      <c r="K151" s="320"/>
      <c r="L151" s="256">
        <f>SUM(L152)</f>
        <v>377709</v>
      </c>
      <c r="M151" s="256">
        <f>SUM(M152:M153)</f>
        <v>722579</v>
      </c>
      <c r="N151" s="262">
        <f t="shared" ref="N151:N181" si="4">M151/L151*100</f>
        <v>191.30574066278535</v>
      </c>
    </row>
    <row r="152" spans="1:14" ht="13.9" customHeight="1" x14ac:dyDescent="0.25">
      <c r="A152" s="337" t="s">
        <v>244</v>
      </c>
      <c r="B152" s="338"/>
      <c r="C152" s="338"/>
      <c r="D152" s="338"/>
      <c r="E152" s="338"/>
      <c r="F152" s="338"/>
      <c r="G152" s="338"/>
      <c r="H152" s="338"/>
      <c r="I152" s="338"/>
      <c r="J152" s="338"/>
      <c r="K152" s="338"/>
      <c r="L152" s="210">
        <v>377709</v>
      </c>
      <c r="M152" s="210">
        <v>717805</v>
      </c>
      <c r="N152" s="262">
        <f t="shared" si="4"/>
        <v>190.04180466973253</v>
      </c>
    </row>
    <row r="153" spans="1:14" ht="13.9" customHeight="1" x14ac:dyDescent="0.25">
      <c r="A153" s="337" t="s">
        <v>431</v>
      </c>
      <c r="B153" s="338"/>
      <c r="C153" s="338"/>
      <c r="D153" s="338"/>
      <c r="E153" s="338"/>
      <c r="F153" s="338"/>
      <c r="G153" s="338"/>
      <c r="H153" s="338"/>
      <c r="I153" s="338"/>
      <c r="J153" s="338"/>
      <c r="K153" s="338"/>
      <c r="L153" s="271">
        <v>0</v>
      </c>
      <c r="M153" s="210">
        <v>4774</v>
      </c>
      <c r="N153" s="262">
        <v>0</v>
      </c>
    </row>
    <row r="154" spans="1:14" ht="13.9" customHeight="1" x14ac:dyDescent="0.25">
      <c r="A154" s="319" t="s">
        <v>245</v>
      </c>
      <c r="B154" s="320"/>
      <c r="C154" s="320"/>
      <c r="D154" s="320"/>
      <c r="E154" s="320"/>
      <c r="F154" s="320"/>
      <c r="G154" s="320"/>
      <c r="H154" s="320"/>
      <c r="I154" s="320"/>
      <c r="J154" s="320"/>
      <c r="K154" s="320"/>
      <c r="L154" s="256">
        <f>SUM(L155)</f>
        <v>85500</v>
      </c>
      <c r="M154" s="256">
        <f>M155</f>
        <v>82100</v>
      </c>
      <c r="N154" s="262">
        <f t="shared" si="4"/>
        <v>96.023391812865498</v>
      </c>
    </row>
    <row r="155" spans="1:14" ht="13.9" customHeight="1" x14ac:dyDescent="0.25">
      <c r="A155" s="321" t="s">
        <v>246</v>
      </c>
      <c r="B155" s="322"/>
      <c r="C155" s="322"/>
      <c r="D155" s="322"/>
      <c r="E155" s="322"/>
      <c r="F155" s="322"/>
      <c r="G155" s="322"/>
      <c r="H155" s="322"/>
      <c r="I155" s="322"/>
      <c r="J155" s="322"/>
      <c r="K155" s="322"/>
      <c r="L155" s="210">
        <v>85500</v>
      </c>
      <c r="M155" s="210">
        <v>82100</v>
      </c>
      <c r="N155" s="262">
        <f t="shared" si="4"/>
        <v>96.023391812865498</v>
      </c>
    </row>
    <row r="156" spans="1:14" ht="13.9" customHeight="1" x14ac:dyDescent="0.25">
      <c r="A156" s="319" t="s">
        <v>247</v>
      </c>
      <c r="B156" s="320"/>
      <c r="C156" s="320"/>
      <c r="D156" s="320"/>
      <c r="E156" s="320"/>
      <c r="F156" s="320"/>
      <c r="G156" s="320"/>
      <c r="H156" s="320"/>
      <c r="I156" s="320"/>
      <c r="J156" s="320"/>
      <c r="K156" s="320"/>
      <c r="L156" s="256">
        <f>L158+L157</f>
        <v>362547</v>
      </c>
      <c r="M156" s="256">
        <f>SUM(M157:M158)</f>
        <v>180052</v>
      </c>
      <c r="N156" s="262">
        <f t="shared" si="4"/>
        <v>49.663078166417044</v>
      </c>
    </row>
    <row r="157" spans="1:14" ht="13.9" customHeight="1" x14ac:dyDescent="0.25">
      <c r="A157" s="321" t="s">
        <v>432</v>
      </c>
      <c r="B157" s="322"/>
      <c r="C157" s="322"/>
      <c r="D157" s="322"/>
      <c r="E157" s="322"/>
      <c r="F157" s="322"/>
      <c r="G157" s="322"/>
      <c r="H157" s="322"/>
      <c r="I157" s="322"/>
      <c r="J157" s="322"/>
      <c r="K157" s="322"/>
      <c r="L157" s="210">
        <v>3225</v>
      </c>
      <c r="M157" s="210">
        <v>3225</v>
      </c>
      <c r="N157" s="262">
        <f t="shared" si="4"/>
        <v>100</v>
      </c>
    </row>
    <row r="158" spans="1:14" ht="13.9" customHeight="1" x14ac:dyDescent="0.25">
      <c r="A158" s="321" t="s">
        <v>248</v>
      </c>
      <c r="B158" s="322"/>
      <c r="C158" s="322"/>
      <c r="D158" s="322"/>
      <c r="E158" s="322"/>
      <c r="F158" s="322"/>
      <c r="G158" s="322"/>
      <c r="H158" s="322"/>
      <c r="I158" s="322"/>
      <c r="J158" s="322"/>
      <c r="K158" s="322"/>
      <c r="L158" s="210">
        <v>359322</v>
      </c>
      <c r="M158" s="210">
        <v>176827</v>
      </c>
      <c r="N158" s="262">
        <f t="shared" si="4"/>
        <v>49.211292378423806</v>
      </c>
    </row>
    <row r="159" spans="1:14" ht="13.9" customHeight="1" x14ac:dyDescent="0.25">
      <c r="A159" s="319" t="s">
        <v>249</v>
      </c>
      <c r="B159" s="320"/>
      <c r="C159" s="320"/>
      <c r="D159" s="320"/>
      <c r="E159" s="320"/>
      <c r="F159" s="320"/>
      <c r="G159" s="320"/>
      <c r="H159" s="320"/>
      <c r="I159" s="320"/>
      <c r="J159" s="320"/>
      <c r="K159" s="320"/>
      <c r="L159" s="256">
        <f>SUM(L160:L161)</f>
        <v>0</v>
      </c>
      <c r="M159" s="256">
        <f>M160+M161</f>
        <v>7474</v>
      </c>
      <c r="N159" s="262">
        <v>0</v>
      </c>
    </row>
    <row r="160" spans="1:14" ht="13.9" customHeight="1" x14ac:dyDescent="0.25">
      <c r="A160" s="321" t="s">
        <v>250</v>
      </c>
      <c r="B160" s="322"/>
      <c r="C160" s="322"/>
      <c r="D160" s="322"/>
      <c r="E160" s="322"/>
      <c r="F160" s="322"/>
      <c r="G160" s="322"/>
      <c r="H160" s="322"/>
      <c r="I160" s="322"/>
      <c r="J160" s="322"/>
      <c r="K160" s="322"/>
      <c r="L160" s="210">
        <v>0</v>
      </c>
      <c r="M160" s="210">
        <v>7474</v>
      </c>
      <c r="N160" s="262">
        <v>0</v>
      </c>
    </row>
    <row r="161" spans="1:14" ht="13.9" customHeight="1" x14ac:dyDescent="0.25">
      <c r="A161" s="321" t="s">
        <v>251</v>
      </c>
      <c r="B161" s="322"/>
      <c r="C161" s="322"/>
      <c r="D161" s="322"/>
      <c r="E161" s="322"/>
      <c r="F161" s="322"/>
      <c r="G161" s="322"/>
      <c r="H161" s="322"/>
      <c r="I161" s="322"/>
      <c r="J161" s="322"/>
      <c r="K161" s="322"/>
      <c r="L161" s="210">
        <v>0</v>
      </c>
      <c r="M161" s="210">
        <v>0</v>
      </c>
      <c r="N161" s="262">
        <v>0</v>
      </c>
    </row>
    <row r="162" spans="1:14" ht="13.9" customHeight="1" x14ac:dyDescent="0.25">
      <c r="A162" s="319" t="s">
        <v>252</v>
      </c>
      <c r="B162" s="320"/>
      <c r="C162" s="320"/>
      <c r="D162" s="320"/>
      <c r="E162" s="320"/>
      <c r="F162" s="320"/>
      <c r="G162" s="320"/>
      <c r="H162" s="320"/>
      <c r="I162" s="320"/>
      <c r="J162" s="320"/>
      <c r="K162" s="320"/>
      <c r="L162" s="256">
        <f>SUM(L163:L165)</f>
        <v>332380</v>
      </c>
      <c r="M162" s="256">
        <f>SUM(M163:M165)</f>
        <v>20538</v>
      </c>
      <c r="N162" s="262">
        <f t="shared" si="4"/>
        <v>6.1790721463385285</v>
      </c>
    </row>
    <row r="163" spans="1:14" ht="13.9" customHeight="1" x14ac:dyDescent="0.25">
      <c r="A163" s="321" t="s">
        <v>253</v>
      </c>
      <c r="B163" s="322"/>
      <c r="C163" s="322"/>
      <c r="D163" s="322"/>
      <c r="E163" s="322"/>
      <c r="F163" s="322"/>
      <c r="G163" s="322"/>
      <c r="H163" s="322"/>
      <c r="I163" s="322"/>
      <c r="J163" s="322"/>
      <c r="K163" s="322"/>
      <c r="L163" s="210">
        <v>277380</v>
      </c>
      <c r="M163" s="210">
        <v>20000</v>
      </c>
      <c r="N163" s="262">
        <f t="shared" si="4"/>
        <v>7.2103251856658739</v>
      </c>
    </row>
    <row r="164" spans="1:14" ht="13.9" customHeight="1" x14ac:dyDescent="0.25">
      <c r="A164" s="321" t="s">
        <v>433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2"/>
      <c r="L164" s="210">
        <v>0</v>
      </c>
      <c r="M164" s="210">
        <v>538</v>
      </c>
      <c r="N164" s="262">
        <v>0</v>
      </c>
    </row>
    <row r="165" spans="1:14" ht="13.9" customHeight="1" x14ac:dyDescent="0.25">
      <c r="A165" s="321" t="s">
        <v>254</v>
      </c>
      <c r="B165" s="322"/>
      <c r="C165" s="322"/>
      <c r="D165" s="322"/>
      <c r="E165" s="322"/>
      <c r="F165" s="322"/>
      <c r="G165" s="322"/>
      <c r="H165" s="322"/>
      <c r="I165" s="322"/>
      <c r="J165" s="322"/>
      <c r="K165" s="322"/>
      <c r="L165" s="210">
        <v>55000</v>
      </c>
      <c r="M165" s="210">
        <v>0</v>
      </c>
      <c r="N165" s="262">
        <f t="shared" si="4"/>
        <v>0</v>
      </c>
    </row>
    <row r="166" spans="1:14" ht="13.9" customHeight="1" x14ac:dyDescent="0.25">
      <c r="A166" s="319" t="s">
        <v>255</v>
      </c>
      <c r="B166" s="320"/>
      <c r="C166" s="320"/>
      <c r="D166" s="320"/>
      <c r="E166" s="320"/>
      <c r="F166" s="320"/>
      <c r="G166" s="320"/>
      <c r="H166" s="320"/>
      <c r="I166" s="320"/>
      <c r="J166" s="320"/>
      <c r="K166" s="320"/>
      <c r="L166" s="256">
        <f>L167</f>
        <v>3500</v>
      </c>
      <c r="M166" s="256">
        <f>SUM(M167:M168)</f>
        <v>5522</v>
      </c>
      <c r="N166" s="262">
        <f t="shared" si="4"/>
        <v>157.77142857142857</v>
      </c>
    </row>
    <row r="167" spans="1:14" ht="13.9" customHeight="1" x14ac:dyDescent="0.25">
      <c r="A167" s="321" t="s">
        <v>256</v>
      </c>
      <c r="B167" s="322"/>
      <c r="C167" s="322"/>
      <c r="D167" s="322"/>
      <c r="E167" s="322"/>
      <c r="F167" s="322"/>
      <c r="G167" s="322"/>
      <c r="H167" s="322"/>
      <c r="I167" s="322"/>
      <c r="J167" s="322"/>
      <c r="K167" s="322"/>
      <c r="L167" s="210">
        <v>3500</v>
      </c>
      <c r="M167" s="210">
        <v>4872</v>
      </c>
      <c r="N167" s="262">
        <f t="shared" si="4"/>
        <v>139.19999999999999</v>
      </c>
    </row>
    <row r="168" spans="1:14" ht="13.9" customHeight="1" x14ac:dyDescent="0.25">
      <c r="A168" s="321" t="s">
        <v>434</v>
      </c>
      <c r="B168" s="322"/>
      <c r="C168" s="322"/>
      <c r="D168" s="322"/>
      <c r="E168" s="322"/>
      <c r="F168" s="322"/>
      <c r="G168" s="322"/>
      <c r="H168" s="322"/>
      <c r="I168" s="322"/>
      <c r="J168" s="322"/>
      <c r="K168" s="322"/>
      <c r="L168" s="210">
        <v>0</v>
      </c>
      <c r="M168" s="210">
        <v>650</v>
      </c>
      <c r="N168" s="262">
        <v>0</v>
      </c>
    </row>
    <row r="169" spans="1:14" ht="13.9" customHeight="1" x14ac:dyDescent="0.25">
      <c r="A169" s="319" t="s">
        <v>257</v>
      </c>
      <c r="B169" s="320"/>
      <c r="C169" s="320"/>
      <c r="D169" s="320"/>
      <c r="E169" s="320"/>
      <c r="F169" s="320"/>
      <c r="G169" s="320"/>
      <c r="H169" s="320"/>
      <c r="I169" s="320"/>
      <c r="J169" s="320"/>
      <c r="K169" s="320"/>
      <c r="L169" s="256">
        <f>SUM(L170:L173)</f>
        <v>168966</v>
      </c>
      <c r="M169" s="256">
        <f>SUM(M170:M173)</f>
        <v>133545</v>
      </c>
      <c r="N169" s="262">
        <f t="shared" si="4"/>
        <v>79.036610915805554</v>
      </c>
    </row>
    <row r="170" spans="1:14" ht="13.9" customHeight="1" x14ac:dyDescent="0.25">
      <c r="A170" s="321" t="s">
        <v>258</v>
      </c>
      <c r="B170" s="322"/>
      <c r="C170" s="322"/>
      <c r="D170" s="322"/>
      <c r="E170" s="322"/>
      <c r="F170" s="322"/>
      <c r="G170" s="322"/>
      <c r="H170" s="322"/>
      <c r="I170" s="322"/>
      <c r="J170" s="322"/>
      <c r="K170" s="322"/>
      <c r="L170" s="210">
        <v>3550</v>
      </c>
      <c r="M170" s="210">
        <v>48320</v>
      </c>
      <c r="N170" s="262">
        <f t="shared" si="4"/>
        <v>1361.1267605633802</v>
      </c>
    </row>
    <row r="171" spans="1:14" ht="13.9" customHeight="1" x14ac:dyDescent="0.25">
      <c r="A171" s="321" t="s">
        <v>268</v>
      </c>
      <c r="B171" s="322"/>
      <c r="C171" s="322"/>
      <c r="D171" s="322"/>
      <c r="E171" s="322"/>
      <c r="F171" s="322"/>
      <c r="G171" s="322"/>
      <c r="H171" s="322"/>
      <c r="I171" s="322"/>
      <c r="J171" s="322"/>
      <c r="K171" s="322"/>
      <c r="L171" s="210">
        <v>87416</v>
      </c>
      <c r="M171" s="210">
        <v>400</v>
      </c>
      <c r="N171" s="262">
        <f t="shared" si="4"/>
        <v>0.45758213599341085</v>
      </c>
    </row>
    <row r="172" spans="1:14" ht="13.9" customHeight="1" x14ac:dyDescent="0.25">
      <c r="A172" s="321" t="s">
        <v>259</v>
      </c>
      <c r="B172" s="322"/>
      <c r="C172" s="322"/>
      <c r="D172" s="322"/>
      <c r="E172" s="322"/>
      <c r="F172" s="322"/>
      <c r="G172" s="322"/>
      <c r="H172" s="322"/>
      <c r="I172" s="322"/>
      <c r="J172" s="322"/>
      <c r="K172" s="322"/>
      <c r="L172" s="210">
        <v>4000</v>
      </c>
      <c r="M172" s="210">
        <v>84825</v>
      </c>
      <c r="N172" s="262">
        <f t="shared" si="4"/>
        <v>2120.625</v>
      </c>
    </row>
    <row r="173" spans="1:14" ht="13.9" customHeight="1" x14ac:dyDescent="0.25">
      <c r="A173" s="321" t="s">
        <v>269</v>
      </c>
      <c r="B173" s="322"/>
      <c r="C173" s="322"/>
      <c r="D173" s="322"/>
      <c r="E173" s="322"/>
      <c r="F173" s="322"/>
      <c r="G173" s="322"/>
      <c r="H173" s="322"/>
      <c r="I173" s="322"/>
      <c r="J173" s="322"/>
      <c r="K173" s="322"/>
      <c r="L173" s="210">
        <v>74000</v>
      </c>
      <c r="M173" s="210">
        <v>0</v>
      </c>
      <c r="N173" s="262">
        <f t="shared" si="4"/>
        <v>0</v>
      </c>
    </row>
    <row r="174" spans="1:14" ht="13.9" customHeight="1" x14ac:dyDescent="0.25">
      <c r="A174" s="319" t="s">
        <v>260</v>
      </c>
      <c r="B174" s="320"/>
      <c r="C174" s="320"/>
      <c r="D174" s="320"/>
      <c r="E174" s="320"/>
      <c r="F174" s="320"/>
      <c r="G174" s="320"/>
      <c r="H174" s="320"/>
      <c r="I174" s="320"/>
      <c r="J174" s="320"/>
      <c r="K174" s="320"/>
      <c r="L174" s="256">
        <f>SUM(L175:L177)</f>
        <v>124500</v>
      </c>
      <c r="M174" s="256">
        <f>SUM(M175:M177)</f>
        <v>50250</v>
      </c>
      <c r="N174" s="262">
        <f t="shared" si="4"/>
        <v>40.361445783132531</v>
      </c>
    </row>
    <row r="175" spans="1:14" ht="13.9" customHeight="1" x14ac:dyDescent="0.25">
      <c r="A175" s="321" t="s">
        <v>270</v>
      </c>
      <c r="B175" s="322"/>
      <c r="C175" s="322"/>
      <c r="D175" s="322"/>
      <c r="E175" s="322"/>
      <c r="F175" s="322"/>
      <c r="G175" s="322"/>
      <c r="H175" s="322"/>
      <c r="I175" s="322"/>
      <c r="J175" s="322"/>
      <c r="K175" s="322"/>
      <c r="L175" s="210">
        <v>91500</v>
      </c>
      <c r="M175" s="210">
        <v>31356</v>
      </c>
      <c r="N175" s="262">
        <f t="shared" si="4"/>
        <v>34.268852459016394</v>
      </c>
    </row>
    <row r="176" spans="1:14" ht="13.9" customHeight="1" x14ac:dyDescent="0.25">
      <c r="A176" s="321" t="s">
        <v>261</v>
      </c>
      <c r="B176" s="322"/>
      <c r="C176" s="322"/>
      <c r="D176" s="322"/>
      <c r="E176" s="322"/>
      <c r="F176" s="322"/>
      <c r="G176" s="322"/>
      <c r="H176" s="322"/>
      <c r="I176" s="322"/>
      <c r="J176" s="322"/>
      <c r="K176" s="322"/>
      <c r="L176" s="210">
        <v>9000</v>
      </c>
      <c r="M176" s="210">
        <v>5214</v>
      </c>
      <c r="N176" s="262">
        <f t="shared" si="4"/>
        <v>57.933333333333337</v>
      </c>
    </row>
    <row r="177" spans="1:14" ht="13.9" customHeight="1" x14ac:dyDescent="0.25">
      <c r="A177" s="321" t="s">
        <v>262</v>
      </c>
      <c r="B177" s="322"/>
      <c r="C177" s="322"/>
      <c r="D177" s="322"/>
      <c r="E177" s="322"/>
      <c r="F177" s="322"/>
      <c r="G177" s="322"/>
      <c r="H177" s="322"/>
      <c r="I177" s="322"/>
      <c r="J177" s="322"/>
      <c r="K177" s="322"/>
      <c r="L177" s="210">
        <v>24000</v>
      </c>
      <c r="M177" s="210">
        <v>13680</v>
      </c>
      <c r="N177" s="262">
        <f t="shared" si="4"/>
        <v>56.999999999999993</v>
      </c>
    </row>
    <row r="178" spans="1:14" ht="13.9" customHeight="1" x14ac:dyDescent="0.25">
      <c r="A178" s="319" t="s">
        <v>263</v>
      </c>
      <c r="B178" s="320"/>
      <c r="C178" s="320"/>
      <c r="D178" s="320"/>
      <c r="E178" s="320"/>
      <c r="F178" s="320"/>
      <c r="G178" s="320"/>
      <c r="H178" s="320"/>
      <c r="I178" s="320"/>
      <c r="J178" s="320"/>
      <c r="K178" s="320"/>
      <c r="L178" s="256">
        <f>SUM(L179:L181)</f>
        <v>31101</v>
      </c>
      <c r="M178" s="256">
        <f>SUM(M179:M181)</f>
        <v>79929</v>
      </c>
      <c r="N178" s="262">
        <f t="shared" si="4"/>
        <v>256.99816726150283</v>
      </c>
    </row>
    <row r="179" spans="1:14" ht="13.9" customHeight="1" x14ac:dyDescent="0.25">
      <c r="A179" s="321" t="s">
        <v>264</v>
      </c>
      <c r="B179" s="322"/>
      <c r="C179" s="322"/>
      <c r="D179" s="322"/>
      <c r="E179" s="322"/>
      <c r="F179" s="322"/>
      <c r="G179" s="322"/>
      <c r="H179" s="322"/>
      <c r="I179" s="322"/>
      <c r="J179" s="322"/>
      <c r="K179" s="322"/>
      <c r="L179" s="210">
        <v>4777</v>
      </c>
      <c r="M179" s="210">
        <v>3849</v>
      </c>
      <c r="N179" s="262">
        <f t="shared" si="4"/>
        <v>80.57358174586561</v>
      </c>
    </row>
    <row r="180" spans="1:14" ht="13.9" customHeight="1" x14ac:dyDescent="0.25">
      <c r="A180" s="321" t="s">
        <v>265</v>
      </c>
      <c r="B180" s="322"/>
      <c r="C180" s="322"/>
      <c r="D180" s="322"/>
      <c r="E180" s="322"/>
      <c r="F180" s="322"/>
      <c r="G180" s="322"/>
      <c r="H180" s="322"/>
      <c r="I180" s="322"/>
      <c r="J180" s="322"/>
      <c r="K180" s="322"/>
      <c r="L180" s="210">
        <v>23070</v>
      </c>
      <c r="M180" s="210">
        <v>73203</v>
      </c>
      <c r="N180" s="262">
        <f t="shared" si="4"/>
        <v>317.30819245773733</v>
      </c>
    </row>
    <row r="181" spans="1:14" ht="13.9" customHeight="1" x14ac:dyDescent="0.25">
      <c r="A181" s="321" t="s">
        <v>266</v>
      </c>
      <c r="B181" s="322"/>
      <c r="C181" s="322"/>
      <c r="D181" s="322"/>
      <c r="E181" s="322"/>
      <c r="F181" s="322"/>
      <c r="G181" s="322"/>
      <c r="H181" s="322"/>
      <c r="I181" s="322"/>
      <c r="J181" s="322"/>
      <c r="K181" s="322"/>
      <c r="L181" s="253">
        <v>3254</v>
      </c>
      <c r="M181" s="210">
        <v>2877</v>
      </c>
      <c r="N181" s="262">
        <f t="shared" si="4"/>
        <v>88.41425937307929</v>
      </c>
    </row>
    <row r="182" spans="1:14" ht="13.9" customHeight="1" x14ac:dyDescent="0.25">
      <c r="A182" s="172"/>
      <c r="B182" s="171"/>
      <c r="C182" s="171"/>
      <c r="D182" s="171"/>
      <c r="E182" s="171"/>
      <c r="F182" s="171"/>
      <c r="G182" s="171"/>
      <c r="H182" s="171"/>
      <c r="I182" s="171"/>
      <c r="J182" s="171"/>
      <c r="K182" s="171"/>
      <c r="L182" s="251"/>
      <c r="M182" s="251"/>
      <c r="N182" s="252"/>
    </row>
    <row r="183" spans="1:14" x14ac:dyDescent="0.25">
      <c r="A183" s="323"/>
      <c r="B183" s="324"/>
      <c r="C183" s="324"/>
      <c r="D183" s="324"/>
      <c r="E183" s="324"/>
      <c r="F183" s="324"/>
      <c r="G183" s="324"/>
      <c r="H183" s="324"/>
      <c r="I183" s="324"/>
      <c r="J183" s="324"/>
      <c r="K183" s="324"/>
      <c r="L183" s="15"/>
      <c r="M183" s="15"/>
      <c r="N183" s="9"/>
    </row>
    <row r="184" spans="1:14" x14ac:dyDescent="0.25">
      <c r="A184" s="312"/>
      <c r="B184" s="312"/>
      <c r="C184" s="312"/>
      <c r="D184" s="312"/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</row>
    <row r="185" spans="1:14" x14ac:dyDescent="0.25">
      <c r="A185" s="311"/>
      <c r="B185" s="311"/>
      <c r="C185" s="311"/>
      <c r="D185" s="311"/>
      <c r="E185" s="311"/>
      <c r="F185" s="311"/>
      <c r="G185" s="311"/>
      <c r="H185" s="311"/>
      <c r="I185" s="311"/>
      <c r="J185" s="311"/>
      <c r="K185" s="311"/>
      <c r="L185" s="311"/>
      <c r="M185" s="311"/>
      <c r="N185" s="311"/>
    </row>
    <row r="186" spans="1:14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15"/>
      <c r="M186" s="15"/>
      <c r="N186" s="9"/>
    </row>
    <row r="187" spans="1:14" x14ac:dyDescent="0.25">
      <c r="A187" s="15"/>
      <c r="B187" s="15"/>
      <c r="C187" s="15"/>
      <c r="D187" s="15"/>
      <c r="E187" s="15"/>
      <c r="F187" s="15"/>
      <c r="G187" s="15"/>
      <c r="H187" s="15"/>
      <c r="I187" s="8"/>
      <c r="J187" s="8"/>
      <c r="K187" s="8"/>
      <c r="L187" s="15"/>
      <c r="M187" s="15"/>
      <c r="N187" s="9"/>
    </row>
    <row r="188" spans="1:14" x14ac:dyDescent="0.25">
      <c r="A188" s="15"/>
      <c r="B188" s="15"/>
      <c r="C188" s="15"/>
      <c r="D188" s="15"/>
      <c r="E188" s="15"/>
      <c r="F188" s="15"/>
      <c r="G188" s="15"/>
      <c r="H188" s="15"/>
      <c r="I188" s="8"/>
      <c r="J188" s="36" t="s">
        <v>4</v>
      </c>
      <c r="K188" s="37"/>
      <c r="L188" s="15"/>
      <c r="M188" s="15"/>
      <c r="N188" s="9"/>
    </row>
    <row r="189" spans="1:14" x14ac:dyDescent="0.25">
      <c r="A189" s="15"/>
      <c r="B189" s="15"/>
      <c r="C189" s="15"/>
      <c r="D189" s="15"/>
      <c r="E189" s="15"/>
      <c r="F189" s="15"/>
      <c r="G189" s="15"/>
      <c r="H189" s="15"/>
      <c r="I189" s="30">
        <v>1</v>
      </c>
      <c r="J189" s="29" t="s">
        <v>35</v>
      </c>
      <c r="K189" s="29"/>
      <c r="L189" s="15"/>
      <c r="M189" s="15"/>
      <c r="N189" s="9"/>
    </row>
    <row r="190" spans="1:14" x14ac:dyDescent="0.25">
      <c r="A190" s="15"/>
      <c r="B190" s="15"/>
      <c r="C190" s="15"/>
      <c r="D190" s="15"/>
      <c r="E190" s="15"/>
      <c r="F190" s="15"/>
      <c r="G190" s="15"/>
      <c r="H190" s="15"/>
      <c r="I190" s="30" t="s">
        <v>180</v>
      </c>
      <c r="J190" s="29" t="s">
        <v>184</v>
      </c>
      <c r="K190" s="29"/>
      <c r="L190" s="15"/>
      <c r="M190" s="15"/>
      <c r="N190" s="9"/>
    </row>
    <row r="191" spans="1:14" x14ac:dyDescent="0.25">
      <c r="A191" s="15"/>
      <c r="B191" s="15"/>
      <c r="C191" s="15"/>
      <c r="D191" s="15"/>
      <c r="E191" s="15"/>
      <c r="F191" s="15"/>
      <c r="G191" s="15"/>
      <c r="H191" s="15"/>
      <c r="I191" s="30" t="s">
        <v>5</v>
      </c>
      <c r="J191" s="29" t="s">
        <v>36</v>
      </c>
      <c r="K191" s="29"/>
      <c r="L191" s="15"/>
      <c r="M191" s="15"/>
      <c r="N191" s="9"/>
    </row>
    <row r="192" spans="1:14" x14ac:dyDescent="0.25">
      <c r="A192" s="15"/>
      <c r="B192" s="15"/>
      <c r="C192" s="15"/>
      <c r="D192" s="15"/>
      <c r="E192" s="15"/>
      <c r="F192" s="15"/>
      <c r="G192" s="15"/>
      <c r="H192" s="15"/>
      <c r="I192" s="30" t="s">
        <v>13</v>
      </c>
      <c r="J192" s="29" t="s">
        <v>37</v>
      </c>
      <c r="K192" s="29"/>
      <c r="L192" s="15"/>
      <c r="M192" s="15"/>
      <c r="N192" s="9"/>
    </row>
    <row r="193" spans="1:14" x14ac:dyDescent="0.25">
      <c r="A193" s="15"/>
      <c r="B193" s="15"/>
      <c r="C193" s="15"/>
      <c r="D193" s="15"/>
      <c r="E193" s="15"/>
      <c r="F193" s="15"/>
      <c r="G193" s="15"/>
      <c r="H193" s="15"/>
      <c r="I193" s="30" t="s">
        <v>181</v>
      </c>
      <c r="J193" s="29" t="s">
        <v>38</v>
      </c>
      <c r="K193" s="29"/>
      <c r="L193" s="15"/>
      <c r="M193" s="15"/>
      <c r="N193" s="9"/>
    </row>
    <row r="194" spans="1:14" x14ac:dyDescent="0.25">
      <c r="A194" s="15"/>
      <c r="B194" s="15"/>
      <c r="C194" s="15"/>
      <c r="D194" s="15"/>
      <c r="E194" s="15"/>
      <c r="F194" s="15"/>
      <c r="G194" s="15"/>
      <c r="H194" s="15"/>
      <c r="I194" s="30" t="s">
        <v>182</v>
      </c>
      <c r="J194" s="29" t="s">
        <v>39</v>
      </c>
      <c r="K194" s="29"/>
      <c r="L194" s="15"/>
      <c r="M194" s="15"/>
      <c r="N194" s="9"/>
    </row>
    <row r="195" spans="1:14" x14ac:dyDescent="0.25">
      <c r="A195" s="15"/>
      <c r="B195" s="15"/>
      <c r="C195" s="15"/>
      <c r="D195" s="15"/>
      <c r="E195" s="15"/>
      <c r="F195" s="15"/>
      <c r="G195" s="15"/>
      <c r="H195" s="15"/>
      <c r="I195" s="30" t="s">
        <v>183</v>
      </c>
      <c r="J195" s="29" t="s">
        <v>185</v>
      </c>
      <c r="K195" s="29"/>
      <c r="L195" s="15"/>
      <c r="M195" s="15"/>
      <c r="N195" s="9"/>
    </row>
    <row r="196" spans="1:14" x14ac:dyDescent="0.25">
      <c r="A196" s="15"/>
      <c r="B196" s="15"/>
      <c r="C196" s="15"/>
      <c r="D196" s="15"/>
      <c r="E196" s="15"/>
      <c r="F196" s="15"/>
      <c r="G196" s="15"/>
      <c r="H196" s="15"/>
      <c r="I196" s="30" t="s">
        <v>75</v>
      </c>
      <c r="J196" s="29" t="s">
        <v>186</v>
      </c>
      <c r="K196" s="29"/>
      <c r="L196" s="15"/>
      <c r="M196" s="15"/>
      <c r="N196" s="9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30"/>
      <c r="J197" s="2"/>
      <c r="K197" s="2"/>
      <c r="L197" s="1"/>
      <c r="M197" s="1"/>
    </row>
  </sheetData>
  <mergeCells count="49">
    <mergeCell ref="A180:K180"/>
    <mergeCell ref="A167:K167"/>
    <mergeCell ref="A169:K169"/>
    <mergeCell ref="A170:K170"/>
    <mergeCell ref="A178:K178"/>
    <mergeCell ref="A179:K179"/>
    <mergeCell ref="A172:K172"/>
    <mergeCell ref="A173:K173"/>
    <mergeCell ref="A175:K175"/>
    <mergeCell ref="A174:K174"/>
    <mergeCell ref="A176:K176"/>
    <mergeCell ref="A177:K177"/>
    <mergeCell ref="A153:K153"/>
    <mergeCell ref="A157:K157"/>
    <mergeCell ref="A164:K164"/>
    <mergeCell ref="A168:K168"/>
    <mergeCell ref="A171:K171"/>
    <mergeCell ref="A185:N185"/>
    <mergeCell ref="A2:N2"/>
    <mergeCell ref="A3:K3"/>
    <mergeCell ref="A8:N8"/>
    <mergeCell ref="A10:N10"/>
    <mergeCell ref="A4:N4"/>
    <mergeCell ref="A5:N5"/>
    <mergeCell ref="A7:N7"/>
    <mergeCell ref="J69:K69"/>
    <mergeCell ref="J42:K42"/>
    <mergeCell ref="A149:K149"/>
    <mergeCell ref="A150:K150"/>
    <mergeCell ref="A151:K151"/>
    <mergeCell ref="A152:K152"/>
    <mergeCell ref="A154:K154"/>
    <mergeCell ref="A155:K155"/>
    <mergeCell ref="A1:N1"/>
    <mergeCell ref="A184:N184"/>
    <mergeCell ref="A37:N37"/>
    <mergeCell ref="I13:I15"/>
    <mergeCell ref="A40:H40"/>
    <mergeCell ref="A156:K156"/>
    <mergeCell ref="A158:K158"/>
    <mergeCell ref="A159:K159"/>
    <mergeCell ref="A160:K160"/>
    <mergeCell ref="A161:K161"/>
    <mergeCell ref="A162:K162"/>
    <mergeCell ref="A163:K163"/>
    <mergeCell ref="A165:K165"/>
    <mergeCell ref="A183:K183"/>
    <mergeCell ref="A166:K166"/>
    <mergeCell ref="A181:K1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3"/>
  <sheetViews>
    <sheetView tabSelected="1" topLeftCell="A160" zoomScaleNormal="100" workbookViewId="0">
      <selection activeCell="N182" sqref="N182:P182"/>
    </sheetView>
  </sheetViews>
  <sheetFormatPr defaultRowHeight="15" x14ac:dyDescent="0.25"/>
  <cols>
    <col min="1" max="1" width="12.5703125" customWidth="1"/>
    <col min="2" max="9" width="1.85546875" customWidth="1"/>
    <col min="10" max="10" width="8" customWidth="1"/>
    <col min="11" max="11" width="11" customWidth="1"/>
    <col min="13" max="13" width="38.28515625" customWidth="1"/>
    <col min="14" max="15" width="12.28515625" customWidth="1"/>
    <col min="16" max="16" width="6.140625" customWidth="1"/>
    <col min="19" max="19" width="9" bestFit="1" customWidth="1"/>
  </cols>
  <sheetData>
    <row r="1" spans="1:16" ht="15.75" x14ac:dyDescent="0.25">
      <c r="A1" s="348" t="s">
        <v>72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16" ht="15.75" x14ac:dyDescent="0.25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1"/>
      <c r="O2" s="1"/>
    </row>
    <row r="3" spans="1:16" x14ac:dyDescent="0.25">
      <c r="A3" s="349" t="s">
        <v>441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</row>
    <row r="4" spans="1:16" x14ac:dyDescent="0.25">
      <c r="A4" s="347" t="s">
        <v>468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t="s">
        <v>234</v>
      </c>
    </row>
    <row r="6" spans="1:16" x14ac:dyDescent="0.25">
      <c r="A6" s="60" t="s">
        <v>40</v>
      </c>
      <c r="B6" s="41"/>
      <c r="C6" s="42" t="s">
        <v>40</v>
      </c>
      <c r="D6" s="42"/>
      <c r="E6" s="42"/>
      <c r="F6" s="42"/>
      <c r="G6" s="42"/>
      <c r="H6" s="42"/>
      <c r="I6" s="63"/>
      <c r="J6" s="60" t="s">
        <v>41</v>
      </c>
      <c r="K6" s="42" t="s">
        <v>43</v>
      </c>
      <c r="L6" s="42"/>
      <c r="M6" s="42"/>
      <c r="N6" s="43" t="s">
        <v>436</v>
      </c>
      <c r="O6" s="43" t="s">
        <v>437</v>
      </c>
      <c r="P6" s="257" t="s">
        <v>2</v>
      </c>
    </row>
    <row r="7" spans="1:16" x14ac:dyDescent="0.25">
      <c r="A7" s="61" t="s">
        <v>42</v>
      </c>
      <c r="B7" s="44"/>
      <c r="C7" s="45"/>
      <c r="D7" s="45"/>
      <c r="E7" s="45"/>
      <c r="F7" s="45"/>
      <c r="G7" s="45"/>
      <c r="H7" s="45"/>
      <c r="I7" s="64"/>
      <c r="J7" s="61"/>
      <c r="K7" s="45"/>
      <c r="L7" s="45"/>
      <c r="M7" s="45"/>
      <c r="N7" s="46" t="s">
        <v>438</v>
      </c>
      <c r="O7" s="46" t="s">
        <v>276</v>
      </c>
      <c r="P7" s="258" t="s">
        <v>3</v>
      </c>
    </row>
    <row r="8" spans="1:16" x14ac:dyDescent="0.25">
      <c r="A8" s="61" t="s">
        <v>187</v>
      </c>
      <c r="B8" s="44"/>
      <c r="C8" s="45"/>
      <c r="D8" s="45"/>
      <c r="E8" s="45"/>
      <c r="F8" s="45"/>
      <c r="G8" s="45"/>
      <c r="H8" s="45"/>
      <c r="I8" s="64"/>
      <c r="J8" s="61"/>
      <c r="K8" s="45"/>
      <c r="L8" s="112" t="s">
        <v>78</v>
      </c>
      <c r="M8" s="112"/>
      <c r="N8" s="115" t="s">
        <v>446</v>
      </c>
      <c r="O8" s="115" t="s">
        <v>469</v>
      </c>
      <c r="P8" s="259"/>
    </row>
    <row r="9" spans="1:16" x14ac:dyDescent="0.25">
      <c r="A9" s="62" t="s">
        <v>189</v>
      </c>
      <c r="B9" s="44"/>
      <c r="C9" s="45" t="s">
        <v>188</v>
      </c>
      <c r="D9" s="45"/>
      <c r="E9" s="45"/>
      <c r="F9" s="45"/>
      <c r="G9" s="45"/>
      <c r="H9" s="45"/>
      <c r="I9" s="64"/>
      <c r="J9" s="62" t="s">
        <v>190</v>
      </c>
      <c r="K9" s="118" t="s">
        <v>44</v>
      </c>
      <c r="L9" s="119"/>
      <c r="M9" s="119"/>
      <c r="N9" s="189" t="s">
        <v>3</v>
      </c>
      <c r="O9" s="189" t="s">
        <v>3</v>
      </c>
      <c r="P9" s="260"/>
    </row>
    <row r="10" spans="1:16" x14ac:dyDescent="0.25">
      <c r="A10" s="65"/>
      <c r="B10" s="66">
        <v>1</v>
      </c>
      <c r="C10" s="53">
        <v>2</v>
      </c>
      <c r="D10" s="53">
        <v>3</v>
      </c>
      <c r="E10" s="53">
        <v>4</v>
      </c>
      <c r="F10" s="53">
        <v>5</v>
      </c>
      <c r="G10" s="53">
        <v>6</v>
      </c>
      <c r="H10" s="53">
        <v>7</v>
      </c>
      <c r="I10" s="106" t="s">
        <v>75</v>
      </c>
      <c r="J10" s="117"/>
      <c r="K10" s="116" t="s">
        <v>45</v>
      </c>
      <c r="L10" s="116"/>
      <c r="M10" s="116"/>
      <c r="N10" s="217">
        <f t="shared" ref="N10:O10" si="0">N11+N37</f>
        <v>1486203</v>
      </c>
      <c r="O10" s="217">
        <f t="shared" si="0"/>
        <v>1281989</v>
      </c>
      <c r="P10" s="218">
        <f>O10/N10*100</f>
        <v>86.259346805248001</v>
      </c>
    </row>
    <row r="11" spans="1:16" x14ac:dyDescent="0.25">
      <c r="A11" s="94"/>
      <c r="B11" s="95"/>
      <c r="C11" s="96"/>
      <c r="D11" s="96"/>
      <c r="E11" s="96"/>
      <c r="F11" s="96"/>
      <c r="G11" s="96"/>
      <c r="H11" s="96"/>
      <c r="I11" s="98"/>
      <c r="J11" s="94"/>
      <c r="K11" s="97" t="s">
        <v>100</v>
      </c>
      <c r="L11" s="97"/>
      <c r="M11" s="97"/>
      <c r="N11" s="219">
        <f>SUM(N12)</f>
        <v>86727</v>
      </c>
      <c r="O11" s="219">
        <f>SUM(O12)</f>
        <v>82151</v>
      </c>
      <c r="P11" s="230">
        <f>O11/N11*100</f>
        <v>94.723673135240475</v>
      </c>
    </row>
    <row r="12" spans="1:16" x14ac:dyDescent="0.25">
      <c r="A12" s="104"/>
      <c r="B12" s="109"/>
      <c r="C12" s="99"/>
      <c r="D12" s="99"/>
      <c r="E12" s="99"/>
      <c r="F12" s="99"/>
      <c r="G12" s="99"/>
      <c r="H12" s="99"/>
      <c r="I12" s="101"/>
      <c r="J12" s="104"/>
      <c r="K12" s="100" t="s">
        <v>101</v>
      </c>
      <c r="L12" s="100"/>
      <c r="M12" s="100"/>
      <c r="N12" s="201">
        <f>N13</f>
        <v>86727</v>
      </c>
      <c r="O12" s="201">
        <f>O13</f>
        <v>82151</v>
      </c>
      <c r="P12" s="231">
        <f>O12/N12*100</f>
        <v>94.723673135240475</v>
      </c>
    </row>
    <row r="13" spans="1:16" x14ac:dyDescent="0.25">
      <c r="A13" s="70"/>
      <c r="B13" s="71"/>
      <c r="C13" s="55"/>
      <c r="D13" s="55"/>
      <c r="E13" s="55"/>
      <c r="F13" s="55"/>
      <c r="G13" s="55"/>
      <c r="H13" s="55"/>
      <c r="I13" s="72"/>
      <c r="J13" s="111" t="s">
        <v>6</v>
      </c>
      <c r="K13" s="48" t="s">
        <v>84</v>
      </c>
      <c r="L13" s="48"/>
      <c r="M13" s="48"/>
      <c r="N13" s="204">
        <f>N14+N23+N27+N33</f>
        <v>86727</v>
      </c>
      <c r="O13" s="204">
        <f>O14+O23+O27+O33</f>
        <v>82151</v>
      </c>
      <c r="P13" s="232">
        <f>O13/N13*100</f>
        <v>94.723673135240475</v>
      </c>
    </row>
    <row r="14" spans="1:16" x14ac:dyDescent="0.25">
      <c r="A14" s="352" t="s">
        <v>110</v>
      </c>
      <c r="B14" s="354" t="s">
        <v>49</v>
      </c>
      <c r="C14" s="356"/>
      <c r="D14" s="356" t="s">
        <v>5</v>
      </c>
      <c r="E14" s="356" t="s">
        <v>13</v>
      </c>
      <c r="F14" s="356"/>
      <c r="G14" s="356" t="s">
        <v>182</v>
      </c>
      <c r="H14" s="356" t="s">
        <v>183</v>
      </c>
      <c r="I14" s="107"/>
      <c r="J14" s="352"/>
      <c r="K14" s="77" t="s">
        <v>47</v>
      </c>
      <c r="L14" s="77"/>
      <c r="M14" s="77"/>
      <c r="N14" s="350">
        <f>N16+N20</f>
        <v>40927</v>
      </c>
      <c r="O14" s="346">
        <f>O16+O20</f>
        <v>41381</v>
      </c>
      <c r="P14" s="351">
        <f>O14/N14*100</f>
        <v>101.10929215432355</v>
      </c>
    </row>
    <row r="15" spans="1:16" x14ac:dyDescent="0.25">
      <c r="A15" s="353"/>
      <c r="B15" s="355"/>
      <c r="C15" s="357"/>
      <c r="D15" s="357"/>
      <c r="E15" s="357"/>
      <c r="F15" s="357"/>
      <c r="G15" s="357"/>
      <c r="H15" s="357"/>
      <c r="I15" s="113"/>
      <c r="J15" s="353"/>
      <c r="K15" s="78" t="s">
        <v>48</v>
      </c>
      <c r="L15" s="78"/>
      <c r="M15" s="78"/>
      <c r="N15" s="350"/>
      <c r="O15" s="346"/>
      <c r="P15" s="351"/>
    </row>
    <row r="16" spans="1:16" x14ac:dyDescent="0.25">
      <c r="A16" s="67" t="s">
        <v>111</v>
      </c>
      <c r="B16" s="87" t="s">
        <v>49</v>
      </c>
      <c r="C16" s="82"/>
      <c r="D16" s="82" t="s">
        <v>5</v>
      </c>
      <c r="E16" s="82" t="s">
        <v>13</v>
      </c>
      <c r="F16" s="82"/>
      <c r="G16" s="82"/>
      <c r="H16" s="82"/>
      <c r="I16" s="69"/>
      <c r="J16" s="67" t="s">
        <v>46</v>
      </c>
      <c r="K16" s="68" t="s">
        <v>97</v>
      </c>
      <c r="L16" s="68"/>
      <c r="M16" s="68"/>
      <c r="N16" s="208">
        <f>N17</f>
        <v>37763</v>
      </c>
      <c r="O16" s="280">
        <f>O17</f>
        <v>38149</v>
      </c>
      <c r="P16" s="215">
        <f>O16/N16*100</f>
        <v>101.02216455260439</v>
      </c>
    </row>
    <row r="17" spans="1:16" x14ac:dyDescent="0.25">
      <c r="A17" s="85" t="s">
        <v>111</v>
      </c>
      <c r="B17" s="88"/>
      <c r="C17" s="89"/>
      <c r="D17" s="89"/>
      <c r="E17" s="89"/>
      <c r="F17" s="89"/>
      <c r="G17" s="89"/>
      <c r="H17" s="89"/>
      <c r="I17" s="83"/>
      <c r="J17" s="85" t="s">
        <v>46</v>
      </c>
      <c r="K17" s="8">
        <v>3</v>
      </c>
      <c r="L17" s="8" t="s">
        <v>12</v>
      </c>
      <c r="M17" s="8"/>
      <c r="N17" s="210">
        <f>N18+N19</f>
        <v>37763</v>
      </c>
      <c r="O17" s="210">
        <f>O18+O19</f>
        <v>38149</v>
      </c>
      <c r="P17" s="216">
        <f>O17/N17*100</f>
        <v>101.02216455260439</v>
      </c>
    </row>
    <row r="18" spans="1:16" x14ac:dyDescent="0.25">
      <c r="A18" s="85" t="s">
        <v>111</v>
      </c>
      <c r="B18" s="49"/>
      <c r="C18" s="38"/>
      <c r="D18" s="38"/>
      <c r="E18" s="38"/>
      <c r="F18" s="38"/>
      <c r="G18" s="38"/>
      <c r="H18" s="38"/>
      <c r="I18" s="90"/>
      <c r="J18" s="85" t="s">
        <v>46</v>
      </c>
      <c r="K18" s="8" t="s">
        <v>471</v>
      </c>
      <c r="L18" s="8" t="s">
        <v>25</v>
      </c>
      <c r="M18" s="8"/>
      <c r="N18" s="210">
        <v>28000</v>
      </c>
      <c r="O18" s="210">
        <v>28389</v>
      </c>
      <c r="P18" s="216">
        <f t="shared" ref="P18:P19" si="1">O18/N18*100</f>
        <v>101.38928571428572</v>
      </c>
    </row>
    <row r="19" spans="1:16" x14ac:dyDescent="0.25">
      <c r="A19" s="85" t="s">
        <v>111</v>
      </c>
      <c r="B19" s="49"/>
      <c r="C19" s="38"/>
      <c r="D19" s="38"/>
      <c r="E19" s="38"/>
      <c r="F19" s="38"/>
      <c r="G19" s="38"/>
      <c r="H19" s="38"/>
      <c r="I19" s="90"/>
      <c r="J19" s="85" t="s">
        <v>46</v>
      </c>
      <c r="K19" s="8">
        <v>32</v>
      </c>
      <c r="L19" s="8" t="s">
        <v>26</v>
      </c>
      <c r="M19" s="8"/>
      <c r="N19" s="210">
        <v>9763</v>
      </c>
      <c r="O19" s="210">
        <v>9760</v>
      </c>
      <c r="P19" s="216">
        <f t="shared" si="1"/>
        <v>99.969271740243784</v>
      </c>
    </row>
    <row r="20" spans="1:16" x14ac:dyDescent="0.25">
      <c r="A20" s="67" t="s">
        <v>112</v>
      </c>
      <c r="B20" s="87" t="s">
        <v>49</v>
      </c>
      <c r="C20" s="82"/>
      <c r="D20" s="82" t="s">
        <v>5</v>
      </c>
      <c r="E20" s="82"/>
      <c r="F20" s="82"/>
      <c r="G20" s="82" t="s">
        <v>182</v>
      </c>
      <c r="H20" s="82" t="s">
        <v>183</v>
      </c>
      <c r="I20" s="69"/>
      <c r="J20" s="67" t="s">
        <v>46</v>
      </c>
      <c r="K20" s="68" t="s">
        <v>98</v>
      </c>
      <c r="L20" s="68"/>
      <c r="M20" s="68"/>
      <c r="N20" s="208">
        <f>N21</f>
        <v>3164</v>
      </c>
      <c r="O20" s="208">
        <f>O21</f>
        <v>3232</v>
      </c>
      <c r="P20" s="215">
        <v>100</v>
      </c>
    </row>
    <row r="21" spans="1:16" x14ac:dyDescent="0.25">
      <c r="A21" s="85" t="s">
        <v>112</v>
      </c>
      <c r="B21" s="49"/>
      <c r="C21" s="38"/>
      <c r="D21" s="38"/>
      <c r="E21" s="38"/>
      <c r="F21" s="38"/>
      <c r="G21" s="38"/>
      <c r="H21" s="38"/>
      <c r="I21" s="90"/>
      <c r="J21" s="85" t="s">
        <v>46</v>
      </c>
      <c r="K21" s="8">
        <v>3</v>
      </c>
      <c r="L21" s="8" t="s">
        <v>12</v>
      </c>
      <c r="M21" s="8"/>
      <c r="N21" s="210">
        <f>N22</f>
        <v>3164</v>
      </c>
      <c r="O21" s="210">
        <f>O22</f>
        <v>3232</v>
      </c>
      <c r="P21" s="216">
        <f>O21/N21*100</f>
        <v>102.14917825537296</v>
      </c>
    </row>
    <row r="22" spans="1:16" x14ac:dyDescent="0.25">
      <c r="A22" s="85" t="s">
        <v>112</v>
      </c>
      <c r="B22" s="49"/>
      <c r="C22" s="38"/>
      <c r="D22" s="38"/>
      <c r="E22" s="38"/>
      <c r="F22" s="38"/>
      <c r="G22" s="38"/>
      <c r="H22" s="38"/>
      <c r="I22" s="90"/>
      <c r="J22" s="85" t="s">
        <v>46</v>
      </c>
      <c r="K22" s="8">
        <v>32</v>
      </c>
      <c r="L22" s="8" t="s">
        <v>26</v>
      </c>
      <c r="M22" s="8"/>
      <c r="N22" s="210">
        <v>3164</v>
      </c>
      <c r="O22" s="210">
        <v>3232</v>
      </c>
      <c r="P22" s="216">
        <v>100</v>
      </c>
    </row>
    <row r="23" spans="1:16" x14ac:dyDescent="0.25">
      <c r="A23" s="86" t="s">
        <v>113</v>
      </c>
      <c r="B23" s="108" t="s">
        <v>49</v>
      </c>
      <c r="C23" s="74"/>
      <c r="D23" s="74"/>
      <c r="E23" s="74"/>
      <c r="F23" s="74"/>
      <c r="G23" s="74"/>
      <c r="H23" s="74"/>
      <c r="I23" s="76"/>
      <c r="J23" s="86"/>
      <c r="K23" s="75" t="s">
        <v>191</v>
      </c>
      <c r="L23" s="75"/>
      <c r="M23" s="75"/>
      <c r="N23" s="220">
        <f>N24</f>
        <v>2000</v>
      </c>
      <c r="O23" s="220">
        <f>O24</f>
        <v>2000</v>
      </c>
      <c r="P23" s="221">
        <v>100</v>
      </c>
    </row>
    <row r="24" spans="1:16" x14ac:dyDescent="0.25">
      <c r="A24" s="67" t="s">
        <v>114</v>
      </c>
      <c r="B24" s="87" t="s">
        <v>49</v>
      </c>
      <c r="C24" s="82"/>
      <c r="D24" s="82"/>
      <c r="E24" s="82"/>
      <c r="F24" s="82"/>
      <c r="G24" s="82"/>
      <c r="H24" s="82"/>
      <c r="I24" s="69"/>
      <c r="J24" s="67" t="s">
        <v>46</v>
      </c>
      <c r="K24" s="68" t="s">
        <v>99</v>
      </c>
      <c r="L24" s="68" t="s">
        <v>50</v>
      </c>
      <c r="M24" s="68"/>
      <c r="N24" s="214">
        <f>SUM(N25)</f>
        <v>2000</v>
      </c>
      <c r="O24" s="214">
        <f>O25</f>
        <v>2000</v>
      </c>
      <c r="P24" s="209">
        <v>100</v>
      </c>
    </row>
    <row r="25" spans="1:16" x14ac:dyDescent="0.25">
      <c r="A25" s="85" t="s">
        <v>114</v>
      </c>
      <c r="B25" s="49"/>
      <c r="C25" s="38"/>
      <c r="D25" s="38"/>
      <c r="E25" s="38"/>
      <c r="F25" s="38"/>
      <c r="G25" s="38"/>
      <c r="H25" s="38"/>
      <c r="I25" s="90"/>
      <c r="J25" s="85" t="s">
        <v>46</v>
      </c>
      <c r="K25" s="8">
        <v>3</v>
      </c>
      <c r="L25" s="8" t="s">
        <v>12</v>
      </c>
      <c r="M25" s="8"/>
      <c r="N25" s="213">
        <f>N26</f>
        <v>2000</v>
      </c>
      <c r="O25" s="213">
        <f>O26</f>
        <v>2000</v>
      </c>
      <c r="P25" s="212">
        <v>100</v>
      </c>
    </row>
    <row r="26" spans="1:16" x14ac:dyDescent="0.25">
      <c r="A26" s="85" t="s">
        <v>114</v>
      </c>
      <c r="B26" s="49"/>
      <c r="C26" s="38"/>
      <c r="D26" s="38"/>
      <c r="E26" s="38"/>
      <c r="F26" s="38"/>
      <c r="G26" s="38"/>
      <c r="H26" s="38"/>
      <c r="I26" s="90"/>
      <c r="J26" s="85" t="s">
        <v>46</v>
      </c>
      <c r="K26" s="8">
        <v>38</v>
      </c>
      <c r="L26" s="8" t="s">
        <v>29</v>
      </c>
      <c r="M26" s="8"/>
      <c r="N26" s="213">
        <v>2000</v>
      </c>
      <c r="O26" s="213">
        <v>2000</v>
      </c>
      <c r="P26" s="212">
        <v>100</v>
      </c>
    </row>
    <row r="27" spans="1:16" x14ac:dyDescent="0.25">
      <c r="A27" s="86" t="s">
        <v>115</v>
      </c>
      <c r="B27" s="108" t="s">
        <v>49</v>
      </c>
      <c r="C27" s="74"/>
      <c r="D27" s="74"/>
      <c r="E27" s="74"/>
      <c r="F27" s="74"/>
      <c r="G27" s="74"/>
      <c r="H27" s="74"/>
      <c r="I27" s="76"/>
      <c r="J27" s="86"/>
      <c r="K27" s="75" t="s">
        <v>192</v>
      </c>
      <c r="L27" s="75"/>
      <c r="M27" s="75"/>
      <c r="N27" s="220">
        <f>N28</f>
        <v>18800</v>
      </c>
      <c r="O27" s="220">
        <f>O28</f>
        <v>20738</v>
      </c>
      <c r="P27" s="207">
        <v>88</v>
      </c>
    </row>
    <row r="28" spans="1:16" x14ac:dyDescent="0.25">
      <c r="A28" s="67" t="s">
        <v>116</v>
      </c>
      <c r="B28" s="87" t="s">
        <v>49</v>
      </c>
      <c r="C28" s="82"/>
      <c r="D28" s="82"/>
      <c r="E28" s="82"/>
      <c r="F28" s="82"/>
      <c r="G28" s="82"/>
      <c r="H28" s="82"/>
      <c r="I28" s="69"/>
      <c r="J28" s="67" t="s">
        <v>46</v>
      </c>
      <c r="K28" s="68" t="s">
        <v>99</v>
      </c>
      <c r="L28" s="68" t="s">
        <v>51</v>
      </c>
      <c r="M28" s="68"/>
      <c r="N28" s="214">
        <f>SUM(N29)</f>
        <v>18800</v>
      </c>
      <c r="O28" s="214">
        <f>SUM(O29)</f>
        <v>20738</v>
      </c>
      <c r="P28" s="215">
        <v>88</v>
      </c>
    </row>
    <row r="29" spans="1:16" x14ac:dyDescent="0.25">
      <c r="A29" s="90" t="s">
        <v>116</v>
      </c>
      <c r="B29" s="38"/>
      <c r="C29" s="38"/>
      <c r="D29" s="38"/>
      <c r="E29" s="38"/>
      <c r="F29" s="38"/>
      <c r="G29" s="38"/>
      <c r="H29" s="38"/>
      <c r="I29" s="90"/>
      <c r="J29" s="85" t="s">
        <v>46</v>
      </c>
      <c r="K29" s="8" t="s">
        <v>5</v>
      </c>
      <c r="L29" s="342" t="s">
        <v>12</v>
      </c>
      <c r="M29" s="332"/>
      <c r="N29" s="213">
        <f>N30+N32+N31</f>
        <v>18800</v>
      </c>
      <c r="O29" s="213">
        <f>O30+O32+O31</f>
        <v>20738</v>
      </c>
      <c r="P29" s="216">
        <v>88</v>
      </c>
    </row>
    <row r="30" spans="1:16" x14ac:dyDescent="0.25">
      <c r="A30" s="85" t="s">
        <v>116</v>
      </c>
      <c r="B30" s="38"/>
      <c r="C30" s="38"/>
      <c r="D30" s="38"/>
      <c r="E30" s="38"/>
      <c r="F30" s="38"/>
      <c r="G30" s="38"/>
      <c r="H30" s="38"/>
      <c r="I30" s="8"/>
      <c r="J30" s="85" t="s">
        <v>46</v>
      </c>
      <c r="K30" s="8" t="s">
        <v>52</v>
      </c>
      <c r="L30" s="342" t="s">
        <v>26</v>
      </c>
      <c r="M30" s="342"/>
      <c r="N30" s="213">
        <v>5171</v>
      </c>
      <c r="O30" s="213">
        <v>6628</v>
      </c>
      <c r="P30" s="216">
        <v>98</v>
      </c>
    </row>
    <row r="31" spans="1:16" x14ac:dyDescent="0.25">
      <c r="A31" s="85" t="s">
        <v>116</v>
      </c>
      <c r="B31" s="38"/>
      <c r="C31" s="38"/>
      <c r="D31" s="38"/>
      <c r="E31" s="38"/>
      <c r="F31" s="38"/>
      <c r="G31" s="38"/>
      <c r="H31" s="38"/>
      <c r="I31" s="8"/>
      <c r="J31" s="85" t="s">
        <v>46</v>
      </c>
      <c r="K31" s="8" t="s">
        <v>229</v>
      </c>
      <c r="L31" s="172" t="s">
        <v>27</v>
      </c>
      <c r="M31" s="172"/>
      <c r="N31" s="213">
        <v>0</v>
      </c>
      <c r="O31" s="213">
        <v>306</v>
      </c>
      <c r="P31" s="216">
        <v>0</v>
      </c>
    </row>
    <row r="32" spans="1:16" x14ac:dyDescent="0.25">
      <c r="A32" s="85" t="s">
        <v>116</v>
      </c>
      <c r="B32" s="38"/>
      <c r="C32" s="38"/>
      <c r="D32" s="38"/>
      <c r="E32" s="38"/>
      <c r="F32" s="38"/>
      <c r="G32" s="38"/>
      <c r="H32" s="38"/>
      <c r="I32" s="8"/>
      <c r="J32" s="85" t="s">
        <v>46</v>
      </c>
      <c r="K32" s="8" t="s">
        <v>57</v>
      </c>
      <c r="L32" s="342" t="s">
        <v>53</v>
      </c>
      <c r="M32" s="342"/>
      <c r="N32" s="213">
        <v>13629</v>
      </c>
      <c r="O32" s="213">
        <v>13804</v>
      </c>
      <c r="P32" s="216">
        <v>65</v>
      </c>
    </row>
    <row r="33" spans="1:16" x14ac:dyDescent="0.25">
      <c r="A33" s="86" t="s">
        <v>117</v>
      </c>
      <c r="B33" s="108" t="s">
        <v>49</v>
      </c>
      <c r="C33" s="74"/>
      <c r="D33" s="74"/>
      <c r="E33" s="74"/>
      <c r="F33" s="74"/>
      <c r="G33" s="74"/>
      <c r="H33" s="74"/>
      <c r="I33" s="76"/>
      <c r="J33" s="86"/>
      <c r="K33" s="75" t="s">
        <v>193</v>
      </c>
      <c r="L33" s="75"/>
      <c r="M33" s="75"/>
      <c r="N33" s="220">
        <f>N34</f>
        <v>25000</v>
      </c>
      <c r="O33" s="220">
        <f>O34</f>
        <v>18032</v>
      </c>
      <c r="P33" s="207">
        <f>O33/N33*100</f>
        <v>72.128</v>
      </c>
    </row>
    <row r="34" spans="1:16" x14ac:dyDescent="0.25">
      <c r="A34" s="67" t="s">
        <v>118</v>
      </c>
      <c r="B34" s="87" t="s">
        <v>49</v>
      </c>
      <c r="C34" s="82"/>
      <c r="D34" s="82"/>
      <c r="E34" s="82"/>
      <c r="F34" s="82"/>
      <c r="G34" s="82"/>
      <c r="H34" s="82"/>
      <c r="I34" s="69"/>
      <c r="J34" s="67" t="s">
        <v>46</v>
      </c>
      <c r="K34" s="68" t="s">
        <v>99</v>
      </c>
      <c r="L34" s="68" t="s">
        <v>54</v>
      </c>
      <c r="M34" s="68"/>
      <c r="N34" s="214">
        <f>SUM(N35)</f>
        <v>25000</v>
      </c>
      <c r="O34" s="214">
        <f>SUM(O35)</f>
        <v>18032</v>
      </c>
      <c r="P34" s="215">
        <v>96</v>
      </c>
    </row>
    <row r="35" spans="1:16" x14ac:dyDescent="0.25">
      <c r="A35" s="85" t="s">
        <v>118</v>
      </c>
      <c r="B35" s="49"/>
      <c r="C35" s="38"/>
      <c r="D35" s="38"/>
      <c r="E35" s="38"/>
      <c r="F35" s="38"/>
      <c r="G35" s="38"/>
      <c r="H35" s="38"/>
      <c r="I35" s="90"/>
      <c r="J35" s="85" t="s">
        <v>46</v>
      </c>
      <c r="K35" s="8" t="s">
        <v>5</v>
      </c>
      <c r="L35" s="342" t="s">
        <v>12</v>
      </c>
      <c r="M35" s="342"/>
      <c r="N35" s="213">
        <f>N36</f>
        <v>25000</v>
      </c>
      <c r="O35" s="213">
        <f>O36</f>
        <v>18032</v>
      </c>
      <c r="P35" s="216">
        <v>96</v>
      </c>
    </row>
    <row r="36" spans="1:16" x14ac:dyDescent="0.25">
      <c r="A36" s="85" t="s">
        <v>118</v>
      </c>
      <c r="B36" s="49"/>
      <c r="C36" s="38"/>
      <c r="D36" s="38"/>
      <c r="E36" s="38"/>
      <c r="F36" s="38"/>
      <c r="G36" s="38"/>
      <c r="H36" s="38"/>
      <c r="I36" s="90"/>
      <c r="J36" s="85" t="s">
        <v>46</v>
      </c>
      <c r="K36" s="8" t="s">
        <v>57</v>
      </c>
      <c r="L36" s="342" t="s">
        <v>53</v>
      </c>
      <c r="M36" s="342"/>
      <c r="N36" s="213">
        <v>25000</v>
      </c>
      <c r="O36" s="213">
        <v>18032</v>
      </c>
      <c r="P36" s="216">
        <v>96</v>
      </c>
    </row>
    <row r="37" spans="1:16" x14ac:dyDescent="0.25">
      <c r="A37" s="94"/>
      <c r="B37" s="95"/>
      <c r="C37" s="96"/>
      <c r="D37" s="96"/>
      <c r="E37" s="96"/>
      <c r="F37" s="96"/>
      <c r="G37" s="96"/>
      <c r="H37" s="96"/>
      <c r="I37" s="98"/>
      <c r="J37" s="94"/>
      <c r="K37" s="97" t="s">
        <v>102</v>
      </c>
      <c r="L37" s="97"/>
      <c r="M37" s="97"/>
      <c r="N37" s="219">
        <f>N38+N62+N71+N105+N129+N147+N159</f>
        <v>1399476</v>
      </c>
      <c r="O37" s="219">
        <f>O38+O62+O71+O105+O129+O147+O159</f>
        <v>1199838</v>
      </c>
      <c r="P37" s="222">
        <f t="shared" ref="P37:P42" si="2">O37/N37*100</f>
        <v>85.734803597918074</v>
      </c>
    </row>
    <row r="38" spans="1:16" x14ac:dyDescent="0.25">
      <c r="A38" s="104"/>
      <c r="B38" s="109"/>
      <c r="C38" s="99"/>
      <c r="D38" s="99"/>
      <c r="E38" s="99"/>
      <c r="F38" s="99"/>
      <c r="G38" s="99"/>
      <c r="H38" s="99"/>
      <c r="I38" s="101"/>
      <c r="J38" s="104"/>
      <c r="K38" s="100" t="s">
        <v>103</v>
      </c>
      <c r="L38" s="100"/>
      <c r="M38" s="100"/>
      <c r="N38" s="201">
        <f>SUM(N39)</f>
        <v>290982</v>
      </c>
      <c r="O38" s="201">
        <f>SUM(O39)</f>
        <v>303196</v>
      </c>
      <c r="P38" s="202">
        <f t="shared" si="2"/>
        <v>104.19751049893119</v>
      </c>
    </row>
    <row r="39" spans="1:16" x14ac:dyDescent="0.25">
      <c r="A39" s="105"/>
      <c r="B39" s="110"/>
      <c r="C39" s="54"/>
      <c r="D39" s="54"/>
      <c r="E39" s="54"/>
      <c r="F39" s="54"/>
      <c r="G39" s="54"/>
      <c r="H39" s="54"/>
      <c r="I39" s="103"/>
      <c r="J39" s="73" t="s">
        <v>6</v>
      </c>
      <c r="K39" s="47" t="s">
        <v>85</v>
      </c>
      <c r="L39" s="47"/>
      <c r="M39" s="47"/>
      <c r="N39" s="204">
        <f>SUM(N40)</f>
        <v>290982</v>
      </c>
      <c r="O39" s="204">
        <f>SUM(O40)</f>
        <v>303196</v>
      </c>
      <c r="P39" s="205">
        <f t="shared" si="2"/>
        <v>104.19751049893119</v>
      </c>
    </row>
    <row r="40" spans="1:16" x14ac:dyDescent="0.25">
      <c r="A40" s="86" t="s">
        <v>119</v>
      </c>
      <c r="B40" s="108" t="s">
        <v>49</v>
      </c>
      <c r="C40" s="74"/>
      <c r="D40" s="74" t="s">
        <v>5</v>
      </c>
      <c r="E40" s="74" t="s">
        <v>13</v>
      </c>
      <c r="F40" s="74" t="s">
        <v>181</v>
      </c>
      <c r="G40" s="74"/>
      <c r="H40" s="74" t="s">
        <v>183</v>
      </c>
      <c r="I40" s="76"/>
      <c r="J40" s="86"/>
      <c r="K40" s="75" t="s">
        <v>56</v>
      </c>
      <c r="L40" s="75"/>
      <c r="M40" s="75"/>
      <c r="N40" s="206">
        <f>N41+N47+N50+N56+N53+N59</f>
        <v>290982</v>
      </c>
      <c r="O40" s="206">
        <f>O41+O47+O50+O56+O53+O59</f>
        <v>303196</v>
      </c>
      <c r="P40" s="207">
        <f t="shared" si="2"/>
        <v>104.19751049893119</v>
      </c>
    </row>
    <row r="41" spans="1:16" x14ac:dyDescent="0.25">
      <c r="A41" s="67" t="s">
        <v>155</v>
      </c>
      <c r="B41" s="87" t="s">
        <v>49</v>
      </c>
      <c r="C41" s="82"/>
      <c r="D41" s="82" t="s">
        <v>5</v>
      </c>
      <c r="E41" s="82" t="s">
        <v>13</v>
      </c>
      <c r="F41" s="82"/>
      <c r="G41" s="82"/>
      <c r="H41" s="82"/>
      <c r="I41" s="69"/>
      <c r="J41" s="67" t="s">
        <v>55</v>
      </c>
      <c r="K41" s="68" t="s">
        <v>142</v>
      </c>
      <c r="L41" s="68"/>
      <c r="M41" s="68"/>
      <c r="N41" s="208">
        <f>N42</f>
        <v>240318</v>
      </c>
      <c r="O41" s="208">
        <f>O42</f>
        <v>252696</v>
      </c>
      <c r="P41" s="215">
        <f t="shared" si="2"/>
        <v>105.15067535515441</v>
      </c>
    </row>
    <row r="42" spans="1:16" x14ac:dyDescent="0.25">
      <c r="A42" s="84" t="s">
        <v>155</v>
      </c>
      <c r="B42" s="89"/>
      <c r="C42" s="89"/>
      <c r="D42" s="89"/>
      <c r="E42" s="89"/>
      <c r="F42" s="89"/>
      <c r="G42" s="89"/>
      <c r="H42" s="89"/>
      <c r="I42" s="92"/>
      <c r="J42" s="84" t="s">
        <v>55</v>
      </c>
      <c r="K42" s="92">
        <v>3</v>
      </c>
      <c r="L42" s="92" t="s">
        <v>12</v>
      </c>
      <c r="M42" s="92"/>
      <c r="N42" s="210">
        <f>N43+N44+N45+N46</f>
        <v>240318</v>
      </c>
      <c r="O42" s="210">
        <f>O43+O44+O45+O46</f>
        <v>252696</v>
      </c>
      <c r="P42" s="216">
        <f t="shared" si="2"/>
        <v>105.15067535515441</v>
      </c>
    </row>
    <row r="43" spans="1:16" x14ac:dyDescent="0.25">
      <c r="A43" s="85" t="s">
        <v>155</v>
      </c>
      <c r="B43" s="38"/>
      <c r="C43" s="38"/>
      <c r="D43" s="38"/>
      <c r="E43" s="38"/>
      <c r="F43" s="38"/>
      <c r="G43" s="38"/>
      <c r="H43" s="38"/>
      <c r="I43" s="8"/>
      <c r="J43" s="85" t="s">
        <v>55</v>
      </c>
      <c r="K43" s="8">
        <v>31</v>
      </c>
      <c r="L43" s="8" t="s">
        <v>25</v>
      </c>
      <c r="M43" s="8"/>
      <c r="N43" s="210">
        <v>100970</v>
      </c>
      <c r="O43" s="210">
        <v>98975</v>
      </c>
      <c r="P43" s="216">
        <f t="shared" ref="P43:P46" si="3">O43/N43*100</f>
        <v>98.024165593740719</v>
      </c>
    </row>
    <row r="44" spans="1:16" x14ac:dyDescent="0.25">
      <c r="A44" s="85" t="s">
        <v>155</v>
      </c>
      <c r="B44" s="38"/>
      <c r="C44" s="38"/>
      <c r="D44" s="38"/>
      <c r="E44" s="38"/>
      <c r="F44" s="38"/>
      <c r="G44" s="38"/>
      <c r="H44" s="38"/>
      <c r="I44" s="8"/>
      <c r="J44" s="85" t="s">
        <v>55</v>
      </c>
      <c r="K44" s="8">
        <v>32</v>
      </c>
      <c r="L44" s="8" t="s">
        <v>26</v>
      </c>
      <c r="M44" s="8"/>
      <c r="N44" s="210">
        <v>130048</v>
      </c>
      <c r="O44" s="210">
        <v>145969</v>
      </c>
      <c r="P44" s="216">
        <f t="shared" si="3"/>
        <v>112.2424028051181</v>
      </c>
    </row>
    <row r="45" spans="1:16" x14ac:dyDescent="0.25">
      <c r="A45" s="85" t="s">
        <v>155</v>
      </c>
      <c r="B45" s="38"/>
      <c r="C45" s="38"/>
      <c r="D45" s="38"/>
      <c r="E45" s="38"/>
      <c r="F45" s="38"/>
      <c r="G45" s="38"/>
      <c r="H45" s="38"/>
      <c r="I45" s="8"/>
      <c r="J45" s="85" t="s">
        <v>55</v>
      </c>
      <c r="K45" s="8">
        <v>34</v>
      </c>
      <c r="L45" s="8" t="s">
        <v>27</v>
      </c>
      <c r="M45" s="8"/>
      <c r="N45" s="210">
        <v>1300</v>
      </c>
      <c r="O45" s="210">
        <v>1484</v>
      </c>
      <c r="P45" s="216">
        <f t="shared" si="3"/>
        <v>114.15384615384616</v>
      </c>
    </row>
    <row r="46" spans="1:16" x14ac:dyDescent="0.25">
      <c r="A46" s="90" t="s">
        <v>155</v>
      </c>
      <c r="B46" s="49"/>
      <c r="C46" s="38"/>
      <c r="D46" s="38"/>
      <c r="E46" s="38"/>
      <c r="F46" s="38"/>
      <c r="G46" s="38"/>
      <c r="H46" s="38"/>
      <c r="I46" s="90"/>
      <c r="J46" s="85" t="s">
        <v>55</v>
      </c>
      <c r="K46" s="8" t="s">
        <v>57</v>
      </c>
      <c r="L46" s="342" t="s">
        <v>53</v>
      </c>
      <c r="M46" s="332"/>
      <c r="N46" s="210">
        <v>8000</v>
      </c>
      <c r="O46" s="210">
        <v>6268</v>
      </c>
      <c r="P46" s="216">
        <f t="shared" si="3"/>
        <v>78.349999999999994</v>
      </c>
    </row>
    <row r="47" spans="1:16" x14ac:dyDescent="0.25">
      <c r="A47" s="67" t="s">
        <v>156</v>
      </c>
      <c r="B47" s="87" t="s">
        <v>49</v>
      </c>
      <c r="C47" s="82"/>
      <c r="D47" s="82" t="s">
        <v>5</v>
      </c>
      <c r="E47" s="82" t="s">
        <v>13</v>
      </c>
      <c r="F47" s="82"/>
      <c r="G47" s="82"/>
      <c r="H47" s="82" t="s">
        <v>183</v>
      </c>
      <c r="I47" s="69"/>
      <c r="J47" s="67" t="s">
        <v>55</v>
      </c>
      <c r="K47" s="68" t="s">
        <v>143</v>
      </c>
      <c r="L47" s="68"/>
      <c r="M47" s="68"/>
      <c r="N47" s="214">
        <f>N48</f>
        <v>6762</v>
      </c>
      <c r="O47" s="214">
        <f>O48</f>
        <v>6762</v>
      </c>
      <c r="P47" s="215">
        <v>105</v>
      </c>
    </row>
    <row r="48" spans="1:16" x14ac:dyDescent="0.25">
      <c r="A48" s="85" t="s">
        <v>156</v>
      </c>
      <c r="B48" s="49"/>
      <c r="C48" s="38"/>
      <c r="D48" s="38"/>
      <c r="E48" s="38"/>
      <c r="F48" s="38"/>
      <c r="G48" s="38"/>
      <c r="H48" s="38"/>
      <c r="I48" s="90"/>
      <c r="J48" s="85" t="s">
        <v>55</v>
      </c>
      <c r="K48" s="172" t="s">
        <v>5</v>
      </c>
      <c r="L48" s="8" t="s">
        <v>12</v>
      </c>
      <c r="M48" s="8"/>
      <c r="N48" s="213">
        <f>N49</f>
        <v>6762</v>
      </c>
      <c r="O48" s="213">
        <f>O49</f>
        <v>6762</v>
      </c>
      <c r="P48" s="216">
        <v>105</v>
      </c>
    </row>
    <row r="49" spans="1:16" x14ac:dyDescent="0.25">
      <c r="A49" s="85" t="s">
        <v>156</v>
      </c>
      <c r="B49" s="49"/>
      <c r="C49" s="38"/>
      <c r="D49" s="38"/>
      <c r="E49" s="38"/>
      <c r="F49" s="38"/>
      <c r="G49" s="38"/>
      <c r="H49" s="38"/>
      <c r="I49" s="90"/>
      <c r="J49" s="85" t="s">
        <v>55</v>
      </c>
      <c r="K49" s="172" t="s">
        <v>52</v>
      </c>
      <c r="L49" s="8" t="s">
        <v>26</v>
      </c>
      <c r="M49" s="8"/>
      <c r="N49" s="213">
        <v>6762</v>
      </c>
      <c r="O49" s="213">
        <v>6762</v>
      </c>
      <c r="P49" s="216">
        <v>105</v>
      </c>
    </row>
    <row r="50" spans="1:16" x14ac:dyDescent="0.25">
      <c r="A50" s="67" t="s">
        <v>211</v>
      </c>
      <c r="B50" s="87" t="s">
        <v>49</v>
      </c>
      <c r="C50" s="82"/>
      <c r="D50" s="82"/>
      <c r="E50" s="82"/>
      <c r="F50" s="82"/>
      <c r="G50" s="82"/>
      <c r="H50" s="82" t="s">
        <v>183</v>
      </c>
      <c r="I50" s="69"/>
      <c r="J50" s="67" t="s">
        <v>55</v>
      </c>
      <c r="K50" s="68" t="s">
        <v>207</v>
      </c>
      <c r="L50" s="68"/>
      <c r="M50" s="68"/>
      <c r="N50" s="214">
        <f>N51</f>
        <v>3000</v>
      </c>
      <c r="O50" s="214">
        <f>O51</f>
        <v>2836</v>
      </c>
      <c r="P50" s="215">
        <v>103</v>
      </c>
    </row>
    <row r="51" spans="1:16" x14ac:dyDescent="0.25">
      <c r="A51" s="85" t="s">
        <v>211</v>
      </c>
      <c r="B51" s="49"/>
      <c r="C51" s="38"/>
      <c r="D51" s="38"/>
      <c r="E51" s="38"/>
      <c r="F51" s="38"/>
      <c r="G51" s="38"/>
      <c r="H51" s="38"/>
      <c r="I51" s="90"/>
      <c r="J51" s="85" t="s">
        <v>55</v>
      </c>
      <c r="K51" s="172" t="s">
        <v>13</v>
      </c>
      <c r="L51" s="8" t="s">
        <v>14</v>
      </c>
      <c r="M51" s="8"/>
      <c r="N51" s="213">
        <f>N52</f>
        <v>3000</v>
      </c>
      <c r="O51" s="213">
        <f>O52</f>
        <v>2836</v>
      </c>
      <c r="P51" s="216">
        <v>103</v>
      </c>
    </row>
    <row r="52" spans="1:16" x14ac:dyDescent="0.25">
      <c r="A52" s="85" t="s">
        <v>211</v>
      </c>
      <c r="B52" s="49"/>
      <c r="C52" s="38"/>
      <c r="D52" s="38"/>
      <c r="E52" s="38"/>
      <c r="F52" s="38"/>
      <c r="G52" s="38"/>
      <c r="H52" s="38"/>
      <c r="I52" s="90"/>
      <c r="J52" s="85" t="s">
        <v>55</v>
      </c>
      <c r="K52" s="172" t="s">
        <v>58</v>
      </c>
      <c r="L52" s="8" t="s">
        <v>30</v>
      </c>
      <c r="M52" s="8"/>
      <c r="N52" s="213">
        <v>3000</v>
      </c>
      <c r="O52" s="213">
        <v>2836</v>
      </c>
      <c r="P52" s="216">
        <v>103</v>
      </c>
    </row>
    <row r="53" spans="1:16" x14ac:dyDescent="0.25">
      <c r="A53" s="67" t="s">
        <v>157</v>
      </c>
      <c r="B53" s="87" t="s">
        <v>49</v>
      </c>
      <c r="C53" s="82"/>
      <c r="D53" s="82"/>
      <c r="E53" s="82"/>
      <c r="F53" s="82"/>
      <c r="G53" s="82"/>
      <c r="H53" s="82" t="s">
        <v>183</v>
      </c>
      <c r="I53" s="69"/>
      <c r="J53" s="67" t="s">
        <v>55</v>
      </c>
      <c r="K53" s="156" t="s">
        <v>478</v>
      </c>
      <c r="L53" s="68"/>
      <c r="M53" s="68"/>
      <c r="N53" s="214">
        <f>N54</f>
        <v>2405</v>
      </c>
      <c r="O53" s="214">
        <f>O54</f>
        <v>2405</v>
      </c>
      <c r="P53" s="215">
        <v>100</v>
      </c>
    </row>
    <row r="54" spans="1:16" x14ac:dyDescent="0.25">
      <c r="A54" s="85" t="s">
        <v>157</v>
      </c>
      <c r="B54" s="49"/>
      <c r="C54" s="38"/>
      <c r="D54" s="38"/>
      <c r="E54" s="38"/>
      <c r="F54" s="38"/>
      <c r="G54" s="38"/>
      <c r="H54" s="38"/>
      <c r="I54" s="90"/>
      <c r="J54" s="85" t="s">
        <v>55</v>
      </c>
      <c r="K54" s="172" t="s">
        <v>13</v>
      </c>
      <c r="L54" s="8" t="s">
        <v>14</v>
      </c>
      <c r="M54" s="8"/>
      <c r="N54" s="223">
        <f>N55</f>
        <v>2405</v>
      </c>
      <c r="O54" s="223">
        <f>O55</f>
        <v>2405</v>
      </c>
      <c r="P54" s="216">
        <v>100</v>
      </c>
    </row>
    <row r="55" spans="1:16" x14ac:dyDescent="0.25">
      <c r="A55" s="85" t="s">
        <v>157</v>
      </c>
      <c r="B55" s="49"/>
      <c r="C55" s="38"/>
      <c r="D55" s="38"/>
      <c r="E55" s="38"/>
      <c r="F55" s="38"/>
      <c r="G55" s="38"/>
      <c r="H55" s="38"/>
      <c r="I55" s="90"/>
      <c r="J55" s="85" t="s">
        <v>55</v>
      </c>
      <c r="K55" s="172" t="s">
        <v>58</v>
      </c>
      <c r="L55" s="8" t="s">
        <v>30</v>
      </c>
      <c r="M55" s="8"/>
      <c r="N55" s="223">
        <v>2405</v>
      </c>
      <c r="O55" s="223">
        <v>2405</v>
      </c>
      <c r="P55" s="216">
        <v>100</v>
      </c>
    </row>
    <row r="56" spans="1:16" x14ac:dyDescent="0.25">
      <c r="A56" s="67" t="s">
        <v>158</v>
      </c>
      <c r="B56" s="87" t="s">
        <v>49</v>
      </c>
      <c r="C56" s="82"/>
      <c r="D56" s="82"/>
      <c r="E56" s="82"/>
      <c r="F56" s="82"/>
      <c r="G56" s="82"/>
      <c r="H56" s="82"/>
      <c r="I56" s="69"/>
      <c r="J56" s="67" t="s">
        <v>55</v>
      </c>
      <c r="K56" s="156" t="s">
        <v>479</v>
      </c>
      <c r="L56" s="68"/>
      <c r="M56" s="68"/>
      <c r="N56" s="214">
        <f>N57</f>
        <v>20000</v>
      </c>
      <c r="O56" s="214">
        <f>O57</f>
        <v>20000</v>
      </c>
      <c r="P56" s="215">
        <v>100</v>
      </c>
    </row>
    <row r="57" spans="1:16" x14ac:dyDescent="0.25">
      <c r="A57" s="85" t="s">
        <v>158</v>
      </c>
      <c r="B57" s="49"/>
      <c r="C57" s="38"/>
      <c r="D57" s="38"/>
      <c r="E57" s="38"/>
      <c r="F57" s="38"/>
      <c r="G57" s="38"/>
      <c r="H57" s="38"/>
      <c r="I57" s="90"/>
      <c r="J57" s="85" t="s">
        <v>55</v>
      </c>
      <c r="K57" s="8" t="s">
        <v>5</v>
      </c>
      <c r="L57" s="8" t="s">
        <v>12</v>
      </c>
      <c r="M57" s="8"/>
      <c r="N57" s="223">
        <f>N58</f>
        <v>20000</v>
      </c>
      <c r="O57" s="223">
        <f>O58</f>
        <v>20000</v>
      </c>
      <c r="P57" s="216">
        <v>100</v>
      </c>
    </row>
    <row r="58" spans="1:16" x14ac:dyDescent="0.25">
      <c r="A58" s="85" t="s">
        <v>158</v>
      </c>
      <c r="B58" s="49"/>
      <c r="C58" s="38"/>
      <c r="D58" s="38"/>
      <c r="E58" s="38"/>
      <c r="F58" s="38"/>
      <c r="G58" s="38"/>
      <c r="H58" s="38"/>
      <c r="I58" s="90"/>
      <c r="J58" s="85" t="s">
        <v>55</v>
      </c>
      <c r="K58" s="8" t="s">
        <v>57</v>
      </c>
      <c r="L58" s="8" t="s">
        <v>480</v>
      </c>
      <c r="M58" s="8"/>
      <c r="N58" s="223">
        <v>20000</v>
      </c>
      <c r="O58" s="223">
        <v>20000</v>
      </c>
      <c r="P58" s="216">
        <v>100</v>
      </c>
    </row>
    <row r="59" spans="1:16" x14ac:dyDescent="0.25">
      <c r="A59" s="67" t="s">
        <v>237</v>
      </c>
      <c r="B59" s="82" t="s">
        <v>49</v>
      </c>
      <c r="C59" s="82"/>
      <c r="D59" s="82"/>
      <c r="E59" s="82"/>
      <c r="F59" s="82"/>
      <c r="G59" s="82"/>
      <c r="H59" s="82"/>
      <c r="I59" s="68"/>
      <c r="J59" s="67" t="s">
        <v>55</v>
      </c>
      <c r="K59" s="156" t="s">
        <v>477</v>
      </c>
      <c r="L59" s="68"/>
      <c r="M59" s="69"/>
      <c r="N59" s="214">
        <f>N60</f>
        <v>18497</v>
      </c>
      <c r="O59" s="214">
        <f>O60</f>
        <v>18497</v>
      </c>
      <c r="P59" s="215">
        <v>100</v>
      </c>
    </row>
    <row r="60" spans="1:16" x14ac:dyDescent="0.25">
      <c r="A60" s="85" t="s">
        <v>238</v>
      </c>
      <c r="B60" s="38"/>
      <c r="C60" s="38"/>
      <c r="D60" s="38"/>
      <c r="E60" s="38"/>
      <c r="F60" s="38"/>
      <c r="G60" s="38"/>
      <c r="H60" s="38"/>
      <c r="I60" s="8"/>
      <c r="J60" s="85" t="s">
        <v>55</v>
      </c>
      <c r="K60" s="172" t="s">
        <v>13</v>
      </c>
      <c r="L60" s="8" t="s">
        <v>14</v>
      </c>
      <c r="M60" s="8"/>
      <c r="N60" s="223">
        <f>N61</f>
        <v>18497</v>
      </c>
      <c r="O60" s="223">
        <f>O61</f>
        <v>18497</v>
      </c>
      <c r="P60" s="216">
        <v>100</v>
      </c>
    </row>
    <row r="61" spans="1:16" x14ac:dyDescent="0.25">
      <c r="A61" s="85" t="s">
        <v>239</v>
      </c>
      <c r="B61" s="38"/>
      <c r="C61" s="38"/>
      <c r="D61" s="38"/>
      <c r="E61" s="38"/>
      <c r="F61" s="38"/>
      <c r="G61" s="38"/>
      <c r="H61" s="38"/>
      <c r="I61" s="8"/>
      <c r="J61" s="85" t="s">
        <v>55</v>
      </c>
      <c r="K61" s="172" t="s">
        <v>58</v>
      </c>
      <c r="L61" s="8" t="s">
        <v>30</v>
      </c>
      <c r="M61" s="8"/>
      <c r="N61" s="223">
        <v>18497</v>
      </c>
      <c r="O61" s="223">
        <v>18497</v>
      </c>
      <c r="P61" s="216">
        <v>100</v>
      </c>
    </row>
    <row r="62" spans="1:16" x14ac:dyDescent="0.25">
      <c r="A62" s="104"/>
      <c r="B62" s="109"/>
      <c r="C62" s="99"/>
      <c r="D62" s="99"/>
      <c r="E62" s="99"/>
      <c r="F62" s="99"/>
      <c r="G62" s="99"/>
      <c r="H62" s="99"/>
      <c r="I62" s="101"/>
      <c r="J62" s="104"/>
      <c r="K62" s="100" t="s">
        <v>104</v>
      </c>
      <c r="L62" s="100"/>
      <c r="M62" s="100"/>
      <c r="N62" s="224">
        <f>SUM(N63)</f>
        <v>85500</v>
      </c>
      <c r="O62" s="224">
        <f>SUM(O63)</f>
        <v>82100</v>
      </c>
      <c r="P62" s="202">
        <v>96</v>
      </c>
    </row>
    <row r="63" spans="1:16" x14ac:dyDescent="0.25">
      <c r="A63" s="70"/>
      <c r="B63" s="71"/>
      <c r="C63" s="55"/>
      <c r="D63" s="55"/>
      <c r="E63" s="55"/>
      <c r="F63" s="55"/>
      <c r="G63" s="55"/>
      <c r="H63" s="55"/>
      <c r="I63" s="72"/>
      <c r="J63" s="111" t="s">
        <v>10</v>
      </c>
      <c r="K63" s="48" t="s">
        <v>86</v>
      </c>
      <c r="L63" s="48"/>
      <c r="M63" s="48"/>
      <c r="N63" s="225">
        <f>N64</f>
        <v>85500</v>
      </c>
      <c r="O63" s="225">
        <f>O64</f>
        <v>82100</v>
      </c>
      <c r="P63" s="205">
        <v>96</v>
      </c>
    </row>
    <row r="64" spans="1:16" x14ac:dyDescent="0.25">
      <c r="A64" s="86" t="s">
        <v>120</v>
      </c>
      <c r="B64" s="108" t="s">
        <v>49</v>
      </c>
      <c r="C64" s="74" t="s">
        <v>3</v>
      </c>
      <c r="D64" s="74"/>
      <c r="E64" s="74" t="s">
        <v>13</v>
      </c>
      <c r="F64" s="74" t="s">
        <v>181</v>
      </c>
      <c r="G64" s="74"/>
      <c r="H64" s="74"/>
      <c r="I64" s="76"/>
      <c r="J64" s="86"/>
      <c r="K64" s="75" t="s">
        <v>230</v>
      </c>
      <c r="L64" s="75"/>
      <c r="M64" s="75"/>
      <c r="N64" s="226">
        <f>N65+N68</f>
        <v>85500</v>
      </c>
      <c r="O64" s="226">
        <f>O65+O68</f>
        <v>82100</v>
      </c>
      <c r="P64" s="207">
        <v>96</v>
      </c>
    </row>
    <row r="65" spans="1:16" x14ac:dyDescent="0.25">
      <c r="A65" s="67" t="s">
        <v>159</v>
      </c>
      <c r="B65" s="87" t="s">
        <v>49</v>
      </c>
      <c r="C65" s="82"/>
      <c r="D65" s="82"/>
      <c r="E65" s="82"/>
      <c r="F65" s="82" t="s">
        <v>181</v>
      </c>
      <c r="G65" s="82"/>
      <c r="H65" s="82"/>
      <c r="I65" s="69"/>
      <c r="J65" s="67" t="s">
        <v>59</v>
      </c>
      <c r="K65" s="68" t="s">
        <v>121</v>
      </c>
      <c r="L65" s="68"/>
      <c r="M65" s="68"/>
      <c r="N65" s="227">
        <f>N66</f>
        <v>82500</v>
      </c>
      <c r="O65" s="227">
        <f>O66</f>
        <v>79100</v>
      </c>
      <c r="P65" s="215">
        <v>95</v>
      </c>
    </row>
    <row r="66" spans="1:16" x14ac:dyDescent="0.25">
      <c r="A66" s="84" t="s">
        <v>159</v>
      </c>
      <c r="B66" s="89"/>
      <c r="C66" s="89"/>
      <c r="D66" s="89"/>
      <c r="E66" s="89"/>
      <c r="F66" s="89"/>
      <c r="G66" s="89"/>
      <c r="H66" s="89"/>
      <c r="I66" s="92"/>
      <c r="J66" s="84" t="s">
        <v>59</v>
      </c>
      <c r="K66" s="92">
        <v>3</v>
      </c>
      <c r="L66" s="92" t="s">
        <v>12</v>
      </c>
      <c r="M66" s="92"/>
      <c r="N66" s="228">
        <f>N67</f>
        <v>82500</v>
      </c>
      <c r="O66" s="228">
        <f>O67</f>
        <v>79100</v>
      </c>
      <c r="P66" s="216">
        <v>95</v>
      </c>
    </row>
    <row r="67" spans="1:16" x14ac:dyDescent="0.25">
      <c r="A67" s="85" t="s">
        <v>159</v>
      </c>
      <c r="B67" s="38"/>
      <c r="C67" s="38"/>
      <c r="D67" s="38"/>
      <c r="E67" s="38"/>
      <c r="F67" s="38"/>
      <c r="G67" s="38"/>
      <c r="H67" s="38"/>
      <c r="I67" s="8"/>
      <c r="J67" s="85" t="s">
        <v>59</v>
      </c>
      <c r="K67" s="8">
        <v>38</v>
      </c>
      <c r="L67" s="8" t="s">
        <v>53</v>
      </c>
      <c r="M67" s="8"/>
      <c r="N67" s="228">
        <v>82500</v>
      </c>
      <c r="O67" s="228">
        <v>79100</v>
      </c>
      <c r="P67" s="216">
        <v>95</v>
      </c>
    </row>
    <row r="68" spans="1:16" x14ac:dyDescent="0.25">
      <c r="A68" s="67" t="s">
        <v>160</v>
      </c>
      <c r="B68" s="82"/>
      <c r="C68" s="82"/>
      <c r="D68" s="82"/>
      <c r="E68" s="82"/>
      <c r="F68" s="82"/>
      <c r="G68" s="82"/>
      <c r="H68" s="82"/>
      <c r="I68" s="68"/>
      <c r="J68" s="67" t="s">
        <v>59</v>
      </c>
      <c r="K68" s="68" t="s">
        <v>231</v>
      </c>
      <c r="L68" s="68"/>
      <c r="M68" s="68"/>
      <c r="N68" s="227">
        <f>N69</f>
        <v>3000</v>
      </c>
      <c r="O68" s="227">
        <f>O69</f>
        <v>3000</v>
      </c>
      <c r="P68" s="215">
        <v>100</v>
      </c>
    </row>
    <row r="69" spans="1:16" x14ac:dyDescent="0.25">
      <c r="A69" s="85" t="s">
        <v>160</v>
      </c>
      <c r="B69" s="38"/>
      <c r="C69" s="38"/>
      <c r="D69" s="38"/>
      <c r="E69" s="38"/>
      <c r="F69" s="38"/>
      <c r="G69" s="38"/>
      <c r="H69" s="38"/>
      <c r="I69" s="8"/>
      <c r="J69" s="85" t="s">
        <v>59</v>
      </c>
      <c r="K69" s="8" t="s">
        <v>5</v>
      </c>
      <c r="L69" s="8" t="s">
        <v>12</v>
      </c>
      <c r="M69" s="8"/>
      <c r="N69" s="228">
        <f>N70</f>
        <v>3000</v>
      </c>
      <c r="O69" s="228">
        <f>O70</f>
        <v>3000</v>
      </c>
      <c r="P69" s="216">
        <v>100</v>
      </c>
    </row>
    <row r="70" spans="1:16" x14ac:dyDescent="0.25">
      <c r="A70" s="85" t="s">
        <v>160</v>
      </c>
      <c r="B70" s="38"/>
      <c r="C70" s="38"/>
      <c r="D70" s="38"/>
      <c r="E70" s="38"/>
      <c r="F70" s="38"/>
      <c r="G70" s="38"/>
      <c r="H70" s="38"/>
      <c r="I70" s="8"/>
      <c r="J70" s="85" t="s">
        <v>59</v>
      </c>
      <c r="K70" s="8">
        <v>38</v>
      </c>
      <c r="L70" s="8" t="s">
        <v>53</v>
      </c>
      <c r="M70" s="8"/>
      <c r="N70" s="228">
        <v>3000</v>
      </c>
      <c r="O70" s="228">
        <v>3000</v>
      </c>
      <c r="P70" s="216">
        <v>100</v>
      </c>
    </row>
    <row r="71" spans="1:16" x14ac:dyDescent="0.25">
      <c r="A71" s="104"/>
      <c r="B71" s="109"/>
      <c r="C71" s="99"/>
      <c r="D71" s="99"/>
      <c r="E71" s="99"/>
      <c r="F71" s="99"/>
      <c r="G71" s="99"/>
      <c r="H71" s="99"/>
      <c r="I71" s="101"/>
      <c r="J71" s="104"/>
      <c r="K71" s="100" t="s">
        <v>105</v>
      </c>
      <c r="L71" s="100"/>
      <c r="M71" s="100"/>
      <c r="N71" s="201">
        <f>N72+N80+N94</f>
        <v>694927</v>
      </c>
      <c r="O71" s="201">
        <f>O72+O80+O94</f>
        <v>507297</v>
      </c>
      <c r="P71" s="202">
        <f>O71/N71*100</f>
        <v>73.000041731001957</v>
      </c>
    </row>
    <row r="72" spans="1:16" x14ac:dyDescent="0.25">
      <c r="A72" s="70"/>
      <c r="B72" s="71"/>
      <c r="C72" s="55"/>
      <c r="D72" s="55"/>
      <c r="E72" s="55"/>
      <c r="F72" s="55"/>
      <c r="G72" s="55"/>
      <c r="H72" s="55"/>
      <c r="I72" s="72"/>
      <c r="J72" s="111" t="s">
        <v>8</v>
      </c>
      <c r="K72" s="48" t="s">
        <v>87</v>
      </c>
      <c r="L72" s="48"/>
      <c r="M72" s="48"/>
      <c r="N72" s="229">
        <f>N73</f>
        <v>332380</v>
      </c>
      <c r="O72" s="229">
        <f>O73</f>
        <v>323522</v>
      </c>
      <c r="P72" s="205">
        <f>O72/N72*100</f>
        <v>97.334978037186346</v>
      </c>
    </row>
    <row r="73" spans="1:16" x14ac:dyDescent="0.25">
      <c r="A73" s="86" t="s">
        <v>144</v>
      </c>
      <c r="B73" s="108" t="s">
        <v>49</v>
      </c>
      <c r="C73" s="74" t="s">
        <v>3</v>
      </c>
      <c r="D73" s="74" t="s">
        <v>5</v>
      </c>
      <c r="E73" s="74" t="s">
        <v>13</v>
      </c>
      <c r="F73" s="74"/>
      <c r="G73" s="74"/>
      <c r="H73" s="74" t="s">
        <v>183</v>
      </c>
      <c r="I73" s="76"/>
      <c r="J73" s="86"/>
      <c r="K73" s="75" t="s">
        <v>125</v>
      </c>
      <c r="L73" s="75"/>
      <c r="M73" s="75"/>
      <c r="N73" s="206">
        <f>N74+N77</f>
        <v>332380</v>
      </c>
      <c r="O73" s="206">
        <f>O74+O77</f>
        <v>323522</v>
      </c>
      <c r="P73" s="207">
        <f>O73/N73*100</f>
        <v>97.334978037186346</v>
      </c>
    </row>
    <row r="74" spans="1:16" x14ac:dyDescent="0.25">
      <c r="A74" s="67" t="s">
        <v>161</v>
      </c>
      <c r="B74" s="87" t="s">
        <v>49</v>
      </c>
      <c r="C74" s="82" t="s">
        <v>3</v>
      </c>
      <c r="D74" s="82" t="s">
        <v>5</v>
      </c>
      <c r="E74" s="82" t="s">
        <v>13</v>
      </c>
      <c r="F74" s="82"/>
      <c r="G74" s="82"/>
      <c r="H74" s="82" t="s">
        <v>183</v>
      </c>
      <c r="I74" s="69"/>
      <c r="J74" s="67" t="s">
        <v>79</v>
      </c>
      <c r="K74" s="68" t="s">
        <v>122</v>
      </c>
      <c r="L74" s="68"/>
      <c r="M74" s="68"/>
      <c r="N74" s="214">
        <f>N75</f>
        <v>277380</v>
      </c>
      <c r="O74" s="214">
        <f>O75</f>
        <v>277157</v>
      </c>
      <c r="P74" s="215">
        <f>O74/N74*100</f>
        <v>99.919604874179825</v>
      </c>
    </row>
    <row r="75" spans="1:16" x14ac:dyDescent="0.25">
      <c r="A75" s="84" t="s">
        <v>161</v>
      </c>
      <c r="B75" s="89"/>
      <c r="C75" s="89"/>
      <c r="D75" s="89"/>
      <c r="E75" s="89"/>
      <c r="F75" s="89"/>
      <c r="G75" s="89"/>
      <c r="H75" s="89"/>
      <c r="I75" s="92"/>
      <c r="J75" s="84" t="s">
        <v>79</v>
      </c>
      <c r="K75" s="92">
        <v>3</v>
      </c>
      <c r="L75" s="92" t="s">
        <v>12</v>
      </c>
      <c r="M75" s="92"/>
      <c r="N75" s="213">
        <f>N76</f>
        <v>277380</v>
      </c>
      <c r="O75" s="213">
        <f>O76</f>
        <v>277157</v>
      </c>
      <c r="P75" s="216">
        <v>98</v>
      </c>
    </row>
    <row r="76" spans="1:16" x14ac:dyDescent="0.25">
      <c r="A76" s="85" t="s">
        <v>161</v>
      </c>
      <c r="B76" s="38"/>
      <c r="C76" s="38"/>
      <c r="D76" s="38"/>
      <c r="E76" s="38"/>
      <c r="F76" s="38"/>
      <c r="G76" s="38"/>
      <c r="H76" s="38"/>
      <c r="I76" s="8"/>
      <c r="J76" s="85" t="s">
        <v>79</v>
      </c>
      <c r="K76" s="8">
        <v>32</v>
      </c>
      <c r="L76" s="8" t="s">
        <v>26</v>
      </c>
      <c r="M76" s="8"/>
      <c r="N76" s="213">
        <v>277380</v>
      </c>
      <c r="O76" s="213">
        <v>277157</v>
      </c>
      <c r="P76" s="216">
        <v>98</v>
      </c>
    </row>
    <row r="77" spans="1:16" x14ac:dyDescent="0.25">
      <c r="A77" s="67" t="s">
        <v>162</v>
      </c>
      <c r="B77" s="87" t="s">
        <v>49</v>
      </c>
      <c r="C77" s="82"/>
      <c r="D77" s="82" t="s">
        <v>5</v>
      </c>
      <c r="E77" s="82" t="s">
        <v>13</v>
      </c>
      <c r="F77" s="82"/>
      <c r="G77" s="82"/>
      <c r="H77" s="82" t="s">
        <v>183</v>
      </c>
      <c r="I77" s="69"/>
      <c r="J77" s="67" t="s">
        <v>60</v>
      </c>
      <c r="K77" s="68" t="s">
        <v>123</v>
      </c>
      <c r="L77" s="68"/>
      <c r="M77" s="68"/>
      <c r="N77" s="214">
        <f>N78</f>
        <v>55000</v>
      </c>
      <c r="O77" s="214">
        <f>O78</f>
        <v>46365</v>
      </c>
      <c r="P77" s="215">
        <v>105</v>
      </c>
    </row>
    <row r="78" spans="1:16" x14ac:dyDescent="0.25">
      <c r="A78" s="84" t="s">
        <v>162</v>
      </c>
      <c r="B78" s="88"/>
      <c r="C78" s="89"/>
      <c r="D78" s="89"/>
      <c r="E78" s="89"/>
      <c r="F78" s="89"/>
      <c r="G78" s="89"/>
      <c r="H78" s="89"/>
      <c r="I78" s="83"/>
      <c r="J78" s="84" t="s">
        <v>60</v>
      </c>
      <c r="K78" s="92">
        <v>3</v>
      </c>
      <c r="L78" s="92" t="s">
        <v>12</v>
      </c>
      <c r="M78" s="92"/>
      <c r="N78" s="213">
        <f>N79</f>
        <v>55000</v>
      </c>
      <c r="O78" s="213">
        <f>O79</f>
        <v>46365</v>
      </c>
      <c r="P78" s="216">
        <v>105</v>
      </c>
    </row>
    <row r="79" spans="1:16" x14ac:dyDescent="0.25">
      <c r="A79" s="85" t="s">
        <v>162</v>
      </c>
      <c r="B79" s="49"/>
      <c r="C79" s="38"/>
      <c r="D79" s="38"/>
      <c r="E79" s="38"/>
      <c r="F79" s="38"/>
      <c r="G79" s="38"/>
      <c r="H79" s="38"/>
      <c r="I79" s="90"/>
      <c r="J79" s="85" t="s">
        <v>60</v>
      </c>
      <c r="K79" s="8">
        <v>32</v>
      </c>
      <c r="L79" s="8" t="s">
        <v>26</v>
      </c>
      <c r="M79" s="8"/>
      <c r="N79" s="213">
        <v>55000</v>
      </c>
      <c r="O79" s="213">
        <v>46365</v>
      </c>
      <c r="P79" s="216">
        <v>105</v>
      </c>
    </row>
    <row r="80" spans="1:16" x14ac:dyDescent="0.25">
      <c r="A80" s="114"/>
      <c r="B80" s="71"/>
      <c r="C80" s="55"/>
      <c r="D80" s="55"/>
      <c r="E80" s="55"/>
      <c r="F80" s="55"/>
      <c r="G80" s="55"/>
      <c r="H80" s="55"/>
      <c r="I80" s="72"/>
      <c r="J80" s="111" t="s">
        <v>7</v>
      </c>
      <c r="K80" s="48" t="s">
        <v>88</v>
      </c>
      <c r="L80" s="48"/>
      <c r="M80" s="48"/>
      <c r="N80" s="203">
        <f>N81</f>
        <v>362547</v>
      </c>
      <c r="O80" s="203">
        <f>O81</f>
        <v>183775</v>
      </c>
      <c r="P80" s="205">
        <f>O80/N80*100</f>
        <v>50.689979506105423</v>
      </c>
    </row>
    <row r="81" spans="1:17" x14ac:dyDescent="0.25">
      <c r="A81" s="86" t="s">
        <v>145</v>
      </c>
      <c r="B81" s="108" t="s">
        <v>49</v>
      </c>
      <c r="C81" s="74" t="s">
        <v>3</v>
      </c>
      <c r="D81" s="74"/>
      <c r="E81" s="74"/>
      <c r="F81" s="74"/>
      <c r="G81" s="74" t="s">
        <v>3</v>
      </c>
      <c r="H81" s="74" t="s">
        <v>183</v>
      </c>
      <c r="I81" s="76"/>
      <c r="J81" s="86"/>
      <c r="K81" s="75" t="s">
        <v>126</v>
      </c>
      <c r="L81" s="75"/>
      <c r="M81" s="75"/>
      <c r="N81" s="206">
        <f>N82+N88+N85+N91</f>
        <v>362547</v>
      </c>
      <c r="O81" s="206">
        <f>O82+O88+O85+O91</f>
        <v>183775</v>
      </c>
      <c r="P81" s="207">
        <f>O81/N81*100</f>
        <v>50.689979506105423</v>
      </c>
    </row>
    <row r="82" spans="1:17" x14ac:dyDescent="0.25">
      <c r="A82" s="67" t="s">
        <v>163</v>
      </c>
      <c r="B82" s="87" t="s">
        <v>49</v>
      </c>
      <c r="C82" s="82"/>
      <c r="D82" s="82"/>
      <c r="E82" s="82"/>
      <c r="F82" s="82"/>
      <c r="G82" s="82" t="s">
        <v>3</v>
      </c>
      <c r="H82" s="82" t="s">
        <v>183</v>
      </c>
      <c r="I82" s="69"/>
      <c r="J82" s="67" t="s">
        <v>80</v>
      </c>
      <c r="K82" s="68" t="s">
        <v>124</v>
      </c>
      <c r="L82" s="68"/>
      <c r="M82" s="68"/>
      <c r="N82" s="208">
        <f>N83</f>
        <v>253322</v>
      </c>
      <c r="O82" s="208">
        <f>O83</f>
        <v>175482</v>
      </c>
      <c r="P82" s="215">
        <f>O82/N82*100</f>
        <v>69.272309550690423</v>
      </c>
    </row>
    <row r="83" spans="1:17" x14ac:dyDescent="0.25">
      <c r="A83" s="84" t="s">
        <v>163</v>
      </c>
      <c r="B83" s="89"/>
      <c r="C83" s="89"/>
      <c r="D83" s="89"/>
      <c r="E83" s="89"/>
      <c r="F83" s="89"/>
      <c r="G83" s="89"/>
      <c r="H83" s="89"/>
      <c r="I83" s="92"/>
      <c r="J83" s="84" t="s">
        <v>80</v>
      </c>
      <c r="K83" s="92">
        <v>4</v>
      </c>
      <c r="L83" s="92" t="s">
        <v>14</v>
      </c>
      <c r="M83" s="92"/>
      <c r="N83" s="211">
        <f>N84</f>
        <v>253322</v>
      </c>
      <c r="O83" s="211">
        <f>O84</f>
        <v>175482</v>
      </c>
      <c r="P83" s="216">
        <v>62</v>
      </c>
    </row>
    <row r="84" spans="1:17" x14ac:dyDescent="0.25">
      <c r="A84" s="85" t="s">
        <v>163</v>
      </c>
      <c r="B84" s="38"/>
      <c r="C84" s="38"/>
      <c r="D84" s="38"/>
      <c r="E84" s="38"/>
      <c r="F84" s="38"/>
      <c r="G84" s="38"/>
      <c r="H84" s="38"/>
      <c r="I84" s="8"/>
      <c r="J84" s="85" t="s">
        <v>80</v>
      </c>
      <c r="K84" s="8">
        <v>42</v>
      </c>
      <c r="L84" s="8" t="s">
        <v>30</v>
      </c>
      <c r="M84" s="8"/>
      <c r="N84" s="211">
        <v>253322</v>
      </c>
      <c r="O84" s="211">
        <v>175482</v>
      </c>
      <c r="P84" s="216">
        <v>62</v>
      </c>
    </row>
    <row r="85" spans="1:17" x14ac:dyDescent="0.25">
      <c r="A85" s="306" t="s">
        <v>271</v>
      </c>
      <c r="B85" s="87" t="s">
        <v>49</v>
      </c>
      <c r="C85" s="82"/>
      <c r="D85" s="82" t="s">
        <v>5</v>
      </c>
      <c r="E85" s="82" t="s">
        <v>13</v>
      </c>
      <c r="F85" s="82"/>
      <c r="G85" s="82"/>
      <c r="H85" s="82" t="s">
        <v>183</v>
      </c>
      <c r="I85" s="69"/>
      <c r="J85" s="67" t="s">
        <v>60</v>
      </c>
      <c r="K85" s="68" t="s">
        <v>272</v>
      </c>
      <c r="L85" s="68"/>
      <c r="M85" s="68"/>
      <c r="N85" s="214">
        <f>N86</f>
        <v>3225</v>
      </c>
      <c r="O85" s="214">
        <f>O86</f>
        <v>3225</v>
      </c>
      <c r="P85" s="215">
        <v>100</v>
      </c>
    </row>
    <row r="86" spans="1:17" x14ac:dyDescent="0.25">
      <c r="A86" s="84" t="s">
        <v>271</v>
      </c>
      <c r="B86" s="89"/>
      <c r="C86" s="89"/>
      <c r="D86" s="89"/>
      <c r="E86" s="89"/>
      <c r="F86" s="89"/>
      <c r="G86" s="89"/>
      <c r="H86" s="89"/>
      <c r="I86" s="83"/>
      <c r="J86" s="84" t="s">
        <v>60</v>
      </c>
      <c r="K86" s="92" t="s">
        <v>13</v>
      </c>
      <c r="L86" s="92" t="s">
        <v>14</v>
      </c>
      <c r="M86" s="92"/>
      <c r="N86" s="213">
        <f>N87</f>
        <v>3225</v>
      </c>
      <c r="O86" s="213">
        <f>O87</f>
        <v>3225</v>
      </c>
      <c r="P86" s="216">
        <v>100</v>
      </c>
    </row>
    <row r="87" spans="1:17" x14ac:dyDescent="0.25">
      <c r="A87" s="85" t="s">
        <v>271</v>
      </c>
      <c r="B87" s="49"/>
      <c r="C87" s="38"/>
      <c r="D87" s="38"/>
      <c r="E87" s="38"/>
      <c r="F87" s="38"/>
      <c r="G87" s="38"/>
      <c r="H87" s="38"/>
      <c r="I87" s="90"/>
      <c r="J87" s="85" t="s">
        <v>60</v>
      </c>
      <c r="K87" s="8" t="s">
        <v>58</v>
      </c>
      <c r="L87" s="8" t="s">
        <v>30</v>
      </c>
      <c r="M87" s="8"/>
      <c r="N87" s="213">
        <v>3225</v>
      </c>
      <c r="O87" s="213">
        <v>3225</v>
      </c>
      <c r="P87" s="216">
        <v>100</v>
      </c>
    </row>
    <row r="88" spans="1:17" x14ac:dyDescent="0.25">
      <c r="A88" s="67" t="s">
        <v>209</v>
      </c>
      <c r="B88" s="87" t="s">
        <v>49</v>
      </c>
      <c r="C88" s="82"/>
      <c r="D88" s="82"/>
      <c r="E88" s="82"/>
      <c r="F88" s="82"/>
      <c r="G88" s="82"/>
      <c r="H88" s="82" t="s">
        <v>183</v>
      </c>
      <c r="I88" s="69"/>
      <c r="J88" s="67" t="s">
        <v>80</v>
      </c>
      <c r="K88" s="68" t="s">
        <v>208</v>
      </c>
      <c r="L88" s="68"/>
      <c r="M88" s="68"/>
      <c r="N88" s="214">
        <f>N89</f>
        <v>0</v>
      </c>
      <c r="O88" s="214">
        <f>O89</f>
        <v>0</v>
      </c>
      <c r="P88" s="215" t="e">
        <f>O88/N88*100</f>
        <v>#DIV/0!</v>
      </c>
      <c r="Q88" s="173"/>
    </row>
    <row r="89" spans="1:17" x14ac:dyDescent="0.25">
      <c r="A89" s="85" t="s">
        <v>209</v>
      </c>
      <c r="B89" s="49"/>
      <c r="C89" s="38"/>
      <c r="D89" s="38"/>
      <c r="E89" s="38"/>
      <c r="F89" s="38"/>
      <c r="G89" s="38"/>
      <c r="H89" s="38"/>
      <c r="I89" s="90"/>
      <c r="J89" s="85" t="s">
        <v>80</v>
      </c>
      <c r="K89" s="8">
        <v>4</v>
      </c>
      <c r="L89" s="8" t="s">
        <v>14</v>
      </c>
      <c r="M89" s="8"/>
      <c r="N89" s="213">
        <f>N90</f>
        <v>0</v>
      </c>
      <c r="O89" s="213">
        <f>O90</f>
        <v>0</v>
      </c>
      <c r="P89" s="216">
        <v>2</v>
      </c>
    </row>
    <row r="90" spans="1:17" x14ac:dyDescent="0.25">
      <c r="A90" s="85" t="s">
        <v>209</v>
      </c>
      <c r="B90" s="49"/>
      <c r="C90" s="38"/>
      <c r="D90" s="38"/>
      <c r="E90" s="38"/>
      <c r="F90" s="38"/>
      <c r="G90" s="38"/>
      <c r="H90" s="38"/>
      <c r="I90" s="90"/>
      <c r="J90" s="85" t="s">
        <v>80</v>
      </c>
      <c r="K90" s="8" t="s">
        <v>58</v>
      </c>
      <c r="L90" s="8" t="s">
        <v>30</v>
      </c>
      <c r="M90" s="8"/>
      <c r="N90" s="213">
        <v>0</v>
      </c>
      <c r="O90" s="213">
        <v>0</v>
      </c>
      <c r="P90" s="216">
        <v>2</v>
      </c>
    </row>
    <row r="91" spans="1:17" x14ac:dyDescent="0.25">
      <c r="A91" s="67" t="s">
        <v>473</v>
      </c>
      <c r="B91" s="87" t="s">
        <v>49</v>
      </c>
      <c r="C91" s="82"/>
      <c r="D91" s="82"/>
      <c r="E91" s="82"/>
      <c r="F91" s="82"/>
      <c r="G91" s="82"/>
      <c r="H91" s="82" t="s">
        <v>183</v>
      </c>
      <c r="I91" s="69"/>
      <c r="J91" s="67" t="s">
        <v>80</v>
      </c>
      <c r="K91" s="68" t="s">
        <v>472</v>
      </c>
      <c r="L91" s="68"/>
      <c r="M91" s="68"/>
      <c r="N91" s="214">
        <f>N92</f>
        <v>106000</v>
      </c>
      <c r="O91" s="214">
        <f>O92</f>
        <v>5068</v>
      </c>
      <c r="P91" s="215">
        <f>O91/N91*100</f>
        <v>4.7811320754716977</v>
      </c>
    </row>
    <row r="92" spans="1:17" x14ac:dyDescent="0.25">
      <c r="A92" s="85" t="s">
        <v>473</v>
      </c>
      <c r="B92" s="49"/>
      <c r="C92" s="38"/>
      <c r="D92" s="38"/>
      <c r="E92" s="38"/>
      <c r="F92" s="38"/>
      <c r="G92" s="38"/>
      <c r="H92" s="38"/>
      <c r="I92" s="90"/>
      <c r="J92" s="85" t="s">
        <v>80</v>
      </c>
      <c r="K92" s="8">
        <v>4</v>
      </c>
      <c r="L92" s="8" t="s">
        <v>14</v>
      </c>
      <c r="M92" s="8"/>
      <c r="N92" s="213">
        <f>N93</f>
        <v>106000</v>
      </c>
      <c r="O92" s="213">
        <f>O93</f>
        <v>5068</v>
      </c>
      <c r="P92" s="216">
        <v>2</v>
      </c>
    </row>
    <row r="93" spans="1:17" x14ac:dyDescent="0.25">
      <c r="A93" s="85" t="s">
        <v>473</v>
      </c>
      <c r="B93" s="49"/>
      <c r="C93" s="38"/>
      <c r="D93" s="38"/>
      <c r="E93" s="38"/>
      <c r="F93" s="38"/>
      <c r="G93" s="38"/>
      <c r="H93" s="38"/>
      <c r="I93" s="90"/>
      <c r="J93" s="85" t="s">
        <v>80</v>
      </c>
      <c r="K93" s="8" t="s">
        <v>58</v>
      </c>
      <c r="L93" s="8" t="s">
        <v>30</v>
      </c>
      <c r="M93" s="8"/>
      <c r="N93" s="213">
        <v>106000</v>
      </c>
      <c r="O93" s="213">
        <v>5068</v>
      </c>
      <c r="P93" s="216">
        <v>2</v>
      </c>
    </row>
    <row r="94" spans="1:17" x14ac:dyDescent="0.25">
      <c r="A94" s="70"/>
      <c r="B94" s="71"/>
      <c r="C94" s="55"/>
      <c r="D94" s="55"/>
      <c r="E94" s="55"/>
      <c r="F94" s="55"/>
      <c r="G94" s="55"/>
      <c r="H94" s="55"/>
      <c r="I94" s="72"/>
      <c r="J94" s="111" t="s">
        <v>76</v>
      </c>
      <c r="K94" s="174" t="s">
        <v>89</v>
      </c>
      <c r="L94" s="174"/>
      <c r="M94" s="174"/>
      <c r="N94" s="203">
        <f>N95</f>
        <v>0</v>
      </c>
      <c r="O94" s="203">
        <f>O95</f>
        <v>0</v>
      </c>
      <c r="P94" s="205">
        <v>37</v>
      </c>
    </row>
    <row r="95" spans="1:17" x14ac:dyDescent="0.25">
      <c r="A95" s="86" t="s">
        <v>146</v>
      </c>
      <c r="B95" s="108" t="s">
        <v>49</v>
      </c>
      <c r="C95" s="74" t="s">
        <v>3</v>
      </c>
      <c r="D95" s="74"/>
      <c r="E95" s="74"/>
      <c r="F95" s="74" t="s">
        <v>181</v>
      </c>
      <c r="G95" s="74" t="s">
        <v>3</v>
      </c>
      <c r="H95" s="74" t="s">
        <v>183</v>
      </c>
      <c r="I95" s="76"/>
      <c r="J95" s="175"/>
      <c r="K95" s="175" t="s">
        <v>127</v>
      </c>
      <c r="L95" s="75"/>
      <c r="M95" s="76"/>
      <c r="N95" s="206">
        <f>N96+N99+N102</f>
        <v>0</v>
      </c>
      <c r="O95" s="206">
        <f>O96+O99+O102</f>
        <v>0</v>
      </c>
      <c r="P95" s="207">
        <v>37</v>
      </c>
    </row>
    <row r="96" spans="1:17" x14ac:dyDescent="0.25">
      <c r="A96" s="67" t="s">
        <v>164</v>
      </c>
      <c r="B96" s="87" t="s">
        <v>49</v>
      </c>
      <c r="C96" s="82"/>
      <c r="D96" s="82"/>
      <c r="E96" s="82"/>
      <c r="F96" s="82" t="s">
        <v>181</v>
      </c>
      <c r="G96" s="82"/>
      <c r="H96" s="82" t="s">
        <v>183</v>
      </c>
      <c r="I96" s="69"/>
      <c r="J96" s="67" t="s">
        <v>81</v>
      </c>
      <c r="K96" s="176" t="s">
        <v>232</v>
      </c>
      <c r="L96" s="176"/>
      <c r="M96" s="176"/>
      <c r="N96" s="214">
        <f>N97</f>
        <v>0</v>
      </c>
      <c r="O96" s="214">
        <f>O97</f>
        <v>0</v>
      </c>
      <c r="P96" s="215">
        <v>100</v>
      </c>
    </row>
    <row r="97" spans="1:16" x14ac:dyDescent="0.25">
      <c r="A97" s="84" t="s">
        <v>164</v>
      </c>
      <c r="B97" s="89"/>
      <c r="C97" s="89"/>
      <c r="D97" s="89"/>
      <c r="E97" s="89"/>
      <c r="F97" s="89"/>
      <c r="G97" s="89"/>
      <c r="H97" s="89"/>
      <c r="I97" s="92"/>
      <c r="J97" s="84" t="s">
        <v>81</v>
      </c>
      <c r="K97" s="92">
        <v>3</v>
      </c>
      <c r="L97" s="92" t="s">
        <v>12</v>
      </c>
      <c r="M97" s="92"/>
      <c r="N97" s="213">
        <f>N98</f>
        <v>0</v>
      </c>
      <c r="O97" s="213">
        <f>O98</f>
        <v>0</v>
      </c>
      <c r="P97" s="216">
        <v>100</v>
      </c>
    </row>
    <row r="98" spans="1:16" x14ac:dyDescent="0.25">
      <c r="A98" s="81" t="s">
        <v>164</v>
      </c>
      <c r="B98" s="50"/>
      <c r="C98" s="50"/>
      <c r="D98" s="50"/>
      <c r="E98" s="50"/>
      <c r="F98" s="50"/>
      <c r="G98" s="50"/>
      <c r="H98" s="50"/>
      <c r="I98" s="10"/>
      <c r="J98" s="81" t="s">
        <v>81</v>
      </c>
      <c r="K98" s="10">
        <v>38</v>
      </c>
      <c r="L98" s="10" t="s">
        <v>61</v>
      </c>
      <c r="M98" s="10"/>
      <c r="N98" s="213">
        <v>0</v>
      </c>
      <c r="O98" s="213">
        <v>0</v>
      </c>
      <c r="P98" s="216">
        <v>100</v>
      </c>
    </row>
    <row r="99" spans="1:16" x14ac:dyDescent="0.25">
      <c r="A99" s="67" t="s">
        <v>165</v>
      </c>
      <c r="B99" s="87" t="s">
        <v>49</v>
      </c>
      <c r="C99" s="82"/>
      <c r="D99" s="82"/>
      <c r="E99" s="82"/>
      <c r="F99" s="82"/>
      <c r="G99" s="82"/>
      <c r="H99" s="82" t="s">
        <v>183</v>
      </c>
      <c r="I99" s="69"/>
      <c r="J99" s="67" t="s">
        <v>82</v>
      </c>
      <c r="K99" s="68" t="s">
        <v>215</v>
      </c>
      <c r="L99" s="68"/>
      <c r="M99" s="68"/>
      <c r="N99" s="214">
        <f>N100</f>
        <v>0</v>
      </c>
      <c r="O99" s="214">
        <f>O100</f>
        <v>0</v>
      </c>
      <c r="P99" s="215">
        <v>0</v>
      </c>
    </row>
    <row r="100" spans="1:16" x14ac:dyDescent="0.25">
      <c r="A100" s="84" t="s">
        <v>165</v>
      </c>
      <c r="B100" s="38"/>
      <c r="C100" s="38"/>
      <c r="D100" s="38"/>
      <c r="E100" s="38"/>
      <c r="F100" s="38"/>
      <c r="G100" s="38"/>
      <c r="H100" s="38"/>
      <c r="I100" s="8"/>
      <c r="J100" s="84" t="s">
        <v>82</v>
      </c>
      <c r="K100" s="8" t="s">
        <v>13</v>
      </c>
      <c r="L100" s="8" t="s">
        <v>12</v>
      </c>
      <c r="M100" s="8"/>
      <c r="N100" s="213">
        <f>N101</f>
        <v>0</v>
      </c>
      <c r="O100" s="213">
        <f>O101</f>
        <v>0</v>
      </c>
      <c r="P100" s="216">
        <v>0</v>
      </c>
    </row>
    <row r="101" spans="1:16" x14ac:dyDescent="0.25">
      <c r="A101" s="85" t="s">
        <v>165</v>
      </c>
      <c r="B101" s="38"/>
      <c r="C101" s="38"/>
      <c r="D101" s="38"/>
      <c r="E101" s="38"/>
      <c r="F101" s="38"/>
      <c r="G101" s="38"/>
      <c r="H101" s="38"/>
      <c r="I101" s="8"/>
      <c r="J101" s="85" t="s">
        <v>82</v>
      </c>
      <c r="K101" s="8" t="s">
        <v>58</v>
      </c>
      <c r="L101" s="8" t="s">
        <v>30</v>
      </c>
      <c r="M101" s="8"/>
      <c r="N101" s="213">
        <v>0</v>
      </c>
      <c r="O101" s="213">
        <v>0</v>
      </c>
      <c r="P101" s="216">
        <v>0</v>
      </c>
    </row>
    <row r="102" spans="1:16" x14ac:dyDescent="0.25">
      <c r="A102" s="67" t="s">
        <v>240</v>
      </c>
      <c r="B102" s="87" t="s">
        <v>49</v>
      </c>
      <c r="C102" s="82"/>
      <c r="D102" s="82"/>
      <c r="E102" s="82"/>
      <c r="F102" s="82" t="s">
        <v>181</v>
      </c>
      <c r="G102" s="82"/>
      <c r="H102" s="82" t="s">
        <v>183</v>
      </c>
      <c r="I102" s="69"/>
      <c r="J102" s="199" t="s">
        <v>81</v>
      </c>
      <c r="K102" s="199" t="s">
        <v>241</v>
      </c>
      <c r="L102" s="68"/>
      <c r="M102" s="69"/>
      <c r="N102" s="214">
        <f>N103</f>
        <v>0</v>
      </c>
      <c r="O102" s="214">
        <f>O103</f>
        <v>0</v>
      </c>
      <c r="P102" s="215">
        <v>0</v>
      </c>
    </row>
    <row r="103" spans="1:16" x14ac:dyDescent="0.25">
      <c r="A103" s="84" t="s">
        <v>240</v>
      </c>
      <c r="B103" s="89"/>
      <c r="C103" s="89"/>
      <c r="D103" s="89"/>
      <c r="E103" s="89"/>
      <c r="F103" s="89"/>
      <c r="G103" s="89"/>
      <c r="H103" s="89"/>
      <c r="I103" s="92"/>
      <c r="J103" s="84" t="s">
        <v>81</v>
      </c>
      <c r="K103" s="8">
        <v>3</v>
      </c>
      <c r="L103" s="8" t="s">
        <v>12</v>
      </c>
      <c r="M103" s="8"/>
      <c r="N103" s="213">
        <f>N104</f>
        <v>0</v>
      </c>
      <c r="O103" s="213">
        <f>O104</f>
        <v>0</v>
      </c>
      <c r="P103" s="216">
        <v>0</v>
      </c>
    </row>
    <row r="104" spans="1:16" x14ac:dyDescent="0.25">
      <c r="A104" s="81" t="s">
        <v>240</v>
      </c>
      <c r="B104" s="50"/>
      <c r="C104" s="50"/>
      <c r="D104" s="50"/>
      <c r="E104" s="50"/>
      <c r="F104" s="50"/>
      <c r="G104" s="50"/>
      <c r="H104" s="50"/>
      <c r="I104" s="10"/>
      <c r="J104" s="81" t="s">
        <v>81</v>
      </c>
      <c r="K104" s="10">
        <v>38</v>
      </c>
      <c r="L104" s="10" t="s">
        <v>61</v>
      </c>
      <c r="M104" s="10"/>
      <c r="N104" s="213">
        <v>0</v>
      </c>
      <c r="O104" s="213">
        <v>0</v>
      </c>
      <c r="P104" s="216">
        <v>0</v>
      </c>
    </row>
    <row r="105" spans="1:16" x14ac:dyDescent="0.25">
      <c r="A105" s="104"/>
      <c r="B105" s="109"/>
      <c r="C105" s="99"/>
      <c r="D105" s="99"/>
      <c r="E105" s="99"/>
      <c r="F105" s="99"/>
      <c r="G105" s="99"/>
      <c r="H105" s="99"/>
      <c r="I105" s="101"/>
      <c r="J105" s="104"/>
      <c r="K105" s="100" t="s">
        <v>106</v>
      </c>
      <c r="L105" s="100"/>
      <c r="M105" s="100"/>
      <c r="N105" s="200">
        <f>N106+N124</f>
        <v>128000</v>
      </c>
      <c r="O105" s="200">
        <f>O106+O124</f>
        <v>107566</v>
      </c>
      <c r="P105" s="202">
        <f>O105/N105*100</f>
        <v>84.035937500000003</v>
      </c>
    </row>
    <row r="106" spans="1:16" x14ac:dyDescent="0.25">
      <c r="A106" s="70"/>
      <c r="B106" s="71"/>
      <c r="C106" s="55"/>
      <c r="D106" s="55"/>
      <c r="E106" s="55"/>
      <c r="F106" s="55"/>
      <c r="G106" s="55"/>
      <c r="H106" s="55"/>
      <c r="I106" s="72"/>
      <c r="J106" s="111" t="s">
        <v>90</v>
      </c>
      <c r="K106" s="48" t="s">
        <v>91</v>
      </c>
      <c r="L106" s="48"/>
      <c r="M106" s="48"/>
      <c r="N106" s="203">
        <f>N107+N114</f>
        <v>124500</v>
      </c>
      <c r="O106" s="203">
        <f>O107+O114</f>
        <v>104593</v>
      </c>
      <c r="P106" s="205">
        <v>100</v>
      </c>
    </row>
    <row r="107" spans="1:16" x14ac:dyDescent="0.25">
      <c r="A107" s="86" t="s">
        <v>147</v>
      </c>
      <c r="B107" s="108" t="s">
        <v>49</v>
      </c>
      <c r="C107" s="74"/>
      <c r="D107" s="74" t="s">
        <v>3</v>
      </c>
      <c r="E107" s="74" t="s">
        <v>13</v>
      </c>
      <c r="F107" s="74"/>
      <c r="G107" s="74"/>
      <c r="H107" s="74" t="s">
        <v>183</v>
      </c>
      <c r="I107" s="76"/>
      <c r="J107" s="86"/>
      <c r="K107" s="75" t="s">
        <v>206</v>
      </c>
      <c r="L107" s="75"/>
      <c r="M107" s="75"/>
      <c r="N107" s="206">
        <f t="shared" ref="N107:O107" si="4">N108+N111</f>
        <v>81000</v>
      </c>
      <c r="O107" s="206">
        <f t="shared" si="4"/>
        <v>79980</v>
      </c>
      <c r="P107" s="207">
        <v>100</v>
      </c>
    </row>
    <row r="108" spans="1:16" x14ac:dyDescent="0.25">
      <c r="A108" s="67" t="s">
        <v>166</v>
      </c>
      <c r="B108" s="87" t="s">
        <v>49</v>
      </c>
      <c r="C108" s="82"/>
      <c r="D108" s="82" t="s">
        <v>3</v>
      </c>
      <c r="E108" s="82" t="s">
        <v>13</v>
      </c>
      <c r="F108" s="82"/>
      <c r="G108" s="82"/>
      <c r="H108" s="82"/>
      <c r="I108" s="69"/>
      <c r="J108" s="67" t="s">
        <v>62</v>
      </c>
      <c r="K108" s="68" t="s">
        <v>132</v>
      </c>
      <c r="L108" s="68"/>
      <c r="M108" s="68"/>
      <c r="N108" s="214">
        <f>N109</f>
        <v>9000</v>
      </c>
      <c r="O108" s="214">
        <f>O109</f>
        <v>6777</v>
      </c>
      <c r="P108" s="215">
        <v>102</v>
      </c>
    </row>
    <row r="109" spans="1:16" x14ac:dyDescent="0.25">
      <c r="A109" s="85" t="s">
        <v>166</v>
      </c>
      <c r="B109" s="49"/>
      <c r="C109" s="38"/>
      <c r="D109" s="38"/>
      <c r="E109" s="38"/>
      <c r="F109" s="38"/>
      <c r="G109" s="38"/>
      <c r="H109" s="38"/>
      <c r="I109" s="90"/>
      <c r="J109" s="85" t="s">
        <v>62</v>
      </c>
      <c r="K109" s="8">
        <v>3</v>
      </c>
      <c r="L109" s="8" t="s">
        <v>12</v>
      </c>
      <c r="M109" s="8"/>
      <c r="N109" s="213">
        <f>N110</f>
        <v>9000</v>
      </c>
      <c r="O109" s="213">
        <f>O110</f>
        <v>6777</v>
      </c>
      <c r="P109" s="216">
        <v>102</v>
      </c>
    </row>
    <row r="110" spans="1:16" x14ac:dyDescent="0.25">
      <c r="A110" s="85" t="s">
        <v>166</v>
      </c>
      <c r="B110" s="49"/>
      <c r="C110" s="38"/>
      <c r="D110" s="38"/>
      <c r="E110" s="38"/>
      <c r="F110" s="38"/>
      <c r="G110" s="38"/>
      <c r="H110" s="38"/>
      <c r="I110" s="90"/>
      <c r="J110" s="85" t="s">
        <v>62</v>
      </c>
      <c r="K110" s="8">
        <v>37</v>
      </c>
      <c r="L110" s="8" t="s">
        <v>63</v>
      </c>
      <c r="M110" s="8"/>
      <c r="N110" s="211">
        <v>9000</v>
      </c>
      <c r="O110" s="211">
        <v>6777</v>
      </c>
      <c r="P110" s="216">
        <v>102</v>
      </c>
    </row>
    <row r="111" spans="1:16" x14ac:dyDescent="0.25">
      <c r="A111" s="67" t="s">
        <v>199</v>
      </c>
      <c r="B111" s="87" t="s">
        <v>49</v>
      </c>
      <c r="C111" s="82"/>
      <c r="D111" s="82"/>
      <c r="E111" s="82"/>
      <c r="F111" s="82"/>
      <c r="G111" s="82"/>
      <c r="H111" s="82" t="s">
        <v>183</v>
      </c>
      <c r="I111" s="69"/>
      <c r="J111" s="67" t="s">
        <v>200</v>
      </c>
      <c r="K111" s="68" t="s">
        <v>204</v>
      </c>
      <c r="L111" s="68"/>
      <c r="M111" s="68"/>
      <c r="N111" s="214">
        <f>N112</f>
        <v>72000</v>
      </c>
      <c r="O111" s="214">
        <f>O112</f>
        <v>73203</v>
      </c>
      <c r="P111" s="215">
        <v>100</v>
      </c>
    </row>
    <row r="112" spans="1:16" x14ac:dyDescent="0.25">
      <c r="A112" s="84" t="s">
        <v>199</v>
      </c>
      <c r="B112" s="38"/>
      <c r="C112" s="38"/>
      <c r="D112" s="38"/>
      <c r="E112" s="38"/>
      <c r="F112" s="38"/>
      <c r="G112" s="38"/>
      <c r="H112" s="38"/>
      <c r="I112" s="8"/>
      <c r="J112" s="84" t="s">
        <v>200</v>
      </c>
      <c r="K112" s="8" t="s">
        <v>5</v>
      </c>
      <c r="L112" s="8" t="s">
        <v>12</v>
      </c>
      <c r="M112" s="8"/>
      <c r="N112" s="213">
        <f>N113</f>
        <v>72000</v>
      </c>
      <c r="O112" s="213">
        <f>O113</f>
        <v>73203</v>
      </c>
      <c r="P112" s="216">
        <v>100</v>
      </c>
    </row>
    <row r="113" spans="1:16" x14ac:dyDescent="0.25">
      <c r="A113" s="85" t="s">
        <v>199</v>
      </c>
      <c r="B113" s="38"/>
      <c r="C113" s="38"/>
      <c r="D113" s="38"/>
      <c r="E113" s="38"/>
      <c r="F113" s="38"/>
      <c r="G113" s="38"/>
      <c r="H113" s="38"/>
      <c r="I113" s="8"/>
      <c r="J113" s="85" t="s">
        <v>200</v>
      </c>
      <c r="K113" s="8" t="s">
        <v>198</v>
      </c>
      <c r="L113" s="8" t="s">
        <v>63</v>
      </c>
      <c r="M113" s="8"/>
      <c r="N113" s="211">
        <v>72000</v>
      </c>
      <c r="O113" s="211">
        <v>73203</v>
      </c>
      <c r="P113" s="216">
        <v>100</v>
      </c>
    </row>
    <row r="114" spans="1:16" x14ac:dyDescent="0.25">
      <c r="A114" s="86" t="s">
        <v>148</v>
      </c>
      <c r="B114" s="108" t="s">
        <v>49</v>
      </c>
      <c r="C114" s="74"/>
      <c r="D114" s="74" t="s">
        <v>3</v>
      </c>
      <c r="E114" s="74" t="s">
        <v>13</v>
      </c>
      <c r="F114" s="74"/>
      <c r="G114" s="74"/>
      <c r="H114" s="74"/>
      <c r="I114" s="76"/>
      <c r="J114" s="86"/>
      <c r="K114" s="75" t="s">
        <v>128</v>
      </c>
      <c r="L114" s="75"/>
      <c r="M114" s="75"/>
      <c r="N114" s="206">
        <f>N115+N118+N121</f>
        <v>43500</v>
      </c>
      <c r="O114" s="206">
        <f>O115+O118+O121</f>
        <v>24613</v>
      </c>
      <c r="P114" s="207">
        <v>101</v>
      </c>
    </row>
    <row r="115" spans="1:16" x14ac:dyDescent="0.25">
      <c r="A115" s="67" t="s">
        <v>167</v>
      </c>
      <c r="B115" s="87" t="s">
        <v>49</v>
      </c>
      <c r="C115" s="82"/>
      <c r="D115" s="82" t="s">
        <v>3</v>
      </c>
      <c r="E115" s="82" t="s">
        <v>13</v>
      </c>
      <c r="F115" s="82"/>
      <c r="G115" s="82"/>
      <c r="H115" s="82"/>
      <c r="I115" s="69"/>
      <c r="J115" s="67" t="s">
        <v>83</v>
      </c>
      <c r="K115" s="68" t="s">
        <v>131</v>
      </c>
      <c r="L115" s="68"/>
      <c r="M115" s="68"/>
      <c r="N115" s="214">
        <f>N116</f>
        <v>10000</v>
      </c>
      <c r="O115" s="214">
        <f>O116</f>
        <v>10733</v>
      </c>
      <c r="P115" s="215">
        <v>103</v>
      </c>
    </row>
    <row r="116" spans="1:16" x14ac:dyDescent="0.25">
      <c r="A116" s="84" t="s">
        <v>167</v>
      </c>
      <c r="B116" s="88"/>
      <c r="C116" s="89"/>
      <c r="D116" s="89"/>
      <c r="E116" s="89"/>
      <c r="F116" s="89"/>
      <c r="G116" s="89"/>
      <c r="H116" s="89"/>
      <c r="I116" s="83"/>
      <c r="J116" s="84" t="s">
        <v>83</v>
      </c>
      <c r="K116" s="92">
        <v>3</v>
      </c>
      <c r="L116" s="92" t="s">
        <v>12</v>
      </c>
      <c r="M116" s="92"/>
      <c r="N116" s="213">
        <f>N117</f>
        <v>10000</v>
      </c>
      <c r="O116" s="213">
        <f>O117</f>
        <v>10733</v>
      </c>
      <c r="P116" s="216">
        <v>103</v>
      </c>
    </row>
    <row r="117" spans="1:16" x14ac:dyDescent="0.25">
      <c r="A117" s="85" t="s">
        <v>167</v>
      </c>
      <c r="B117" s="49"/>
      <c r="C117" s="38"/>
      <c r="D117" s="38"/>
      <c r="E117" s="38"/>
      <c r="F117" s="38"/>
      <c r="G117" s="38"/>
      <c r="H117" s="38"/>
      <c r="I117" s="90"/>
      <c r="J117" s="85" t="s">
        <v>83</v>
      </c>
      <c r="K117" s="8">
        <v>37</v>
      </c>
      <c r="L117" s="8" t="s">
        <v>63</v>
      </c>
      <c r="M117" s="8"/>
      <c r="N117" s="213">
        <v>10000</v>
      </c>
      <c r="O117" s="213">
        <v>10733</v>
      </c>
      <c r="P117" s="216">
        <v>103</v>
      </c>
    </row>
    <row r="118" spans="1:16" x14ac:dyDescent="0.25">
      <c r="A118" s="67" t="s">
        <v>168</v>
      </c>
      <c r="B118" s="87" t="s">
        <v>49</v>
      </c>
      <c r="C118" s="82"/>
      <c r="D118" s="82" t="s">
        <v>3</v>
      </c>
      <c r="E118" s="82" t="s">
        <v>13</v>
      </c>
      <c r="F118" s="82"/>
      <c r="G118" s="82"/>
      <c r="H118" s="82"/>
      <c r="I118" s="69"/>
      <c r="J118" s="67" t="s">
        <v>83</v>
      </c>
      <c r="K118" s="68" t="s">
        <v>130</v>
      </c>
      <c r="L118" s="68"/>
      <c r="M118" s="68"/>
      <c r="N118" s="214">
        <f>N119</f>
        <v>14000</v>
      </c>
      <c r="O118" s="214">
        <f>O119</f>
        <v>13680</v>
      </c>
      <c r="P118" s="215">
        <v>100</v>
      </c>
    </row>
    <row r="119" spans="1:16" x14ac:dyDescent="0.25">
      <c r="A119" s="84" t="s">
        <v>168</v>
      </c>
      <c r="B119" s="88"/>
      <c r="C119" s="89"/>
      <c r="D119" s="89"/>
      <c r="E119" s="89"/>
      <c r="F119" s="89"/>
      <c r="G119" s="89"/>
      <c r="H119" s="89"/>
      <c r="I119" s="83"/>
      <c r="J119" s="84" t="s">
        <v>83</v>
      </c>
      <c r="K119" s="92">
        <v>3</v>
      </c>
      <c r="L119" s="92" t="s">
        <v>12</v>
      </c>
      <c r="M119" s="92"/>
      <c r="N119" s="213">
        <f>N120</f>
        <v>14000</v>
      </c>
      <c r="O119" s="213">
        <f>O120</f>
        <v>13680</v>
      </c>
      <c r="P119" s="216">
        <v>100</v>
      </c>
    </row>
    <row r="120" spans="1:16" x14ac:dyDescent="0.25">
      <c r="A120" s="85" t="s">
        <v>168</v>
      </c>
      <c r="B120" s="49"/>
      <c r="C120" s="38"/>
      <c r="D120" s="38"/>
      <c r="E120" s="38"/>
      <c r="F120" s="38"/>
      <c r="G120" s="38"/>
      <c r="H120" s="38"/>
      <c r="I120" s="90"/>
      <c r="J120" s="85" t="s">
        <v>83</v>
      </c>
      <c r="K120" s="8">
        <v>37</v>
      </c>
      <c r="L120" s="8" t="s">
        <v>63</v>
      </c>
      <c r="M120" s="8"/>
      <c r="N120" s="307">
        <v>14000</v>
      </c>
      <c r="O120" s="307">
        <v>13680</v>
      </c>
      <c r="P120" s="308">
        <v>100</v>
      </c>
    </row>
    <row r="121" spans="1:16" x14ac:dyDescent="0.25">
      <c r="A121" s="67" t="s">
        <v>475</v>
      </c>
      <c r="B121" s="87" t="s">
        <v>49</v>
      </c>
      <c r="C121" s="82"/>
      <c r="D121" s="82"/>
      <c r="E121" s="82"/>
      <c r="F121" s="82"/>
      <c r="G121" s="82"/>
      <c r="H121" s="82" t="s">
        <v>183</v>
      </c>
      <c r="I121" s="69"/>
      <c r="J121" s="67" t="s">
        <v>200</v>
      </c>
      <c r="K121" s="68" t="s">
        <v>474</v>
      </c>
      <c r="L121" s="68"/>
      <c r="M121" s="68"/>
      <c r="N121" s="214">
        <f>N122</f>
        <v>19500</v>
      </c>
      <c r="O121" s="214">
        <f>O123</f>
        <v>200</v>
      </c>
      <c r="P121" s="215"/>
    </row>
    <row r="122" spans="1:16" x14ac:dyDescent="0.25">
      <c r="A122" s="85" t="s">
        <v>475</v>
      </c>
      <c r="B122" s="49"/>
      <c r="C122" s="38"/>
      <c r="D122" s="38"/>
      <c r="E122" s="38"/>
      <c r="F122" s="38"/>
      <c r="G122" s="38"/>
      <c r="H122" s="38"/>
      <c r="I122" s="90"/>
      <c r="J122" s="85" t="s">
        <v>200</v>
      </c>
      <c r="K122" s="8" t="s">
        <v>5</v>
      </c>
      <c r="L122" s="8" t="s">
        <v>12</v>
      </c>
      <c r="M122" s="8"/>
      <c r="N122" s="309">
        <f>N123</f>
        <v>19500</v>
      </c>
      <c r="O122" s="309">
        <f>O123</f>
        <v>200</v>
      </c>
      <c r="P122" s="310"/>
    </row>
    <row r="123" spans="1:16" x14ac:dyDescent="0.25">
      <c r="A123" s="85" t="s">
        <v>475</v>
      </c>
      <c r="B123" s="49"/>
      <c r="C123" s="38"/>
      <c r="D123" s="38"/>
      <c r="E123" s="38"/>
      <c r="F123" s="38"/>
      <c r="G123" s="38"/>
      <c r="H123" s="38"/>
      <c r="I123" s="90"/>
      <c r="J123" s="85" t="s">
        <v>200</v>
      </c>
      <c r="K123" s="8" t="s">
        <v>52</v>
      </c>
      <c r="L123" s="8" t="s">
        <v>26</v>
      </c>
      <c r="M123" s="8"/>
      <c r="N123" s="213">
        <v>19500</v>
      </c>
      <c r="O123" s="213">
        <v>200</v>
      </c>
      <c r="P123" s="216"/>
    </row>
    <row r="124" spans="1:16" x14ac:dyDescent="0.25">
      <c r="A124" s="70"/>
      <c r="B124" s="71"/>
      <c r="C124" s="55"/>
      <c r="D124" s="55"/>
      <c r="E124" s="55"/>
      <c r="F124" s="55"/>
      <c r="G124" s="55"/>
      <c r="H124" s="55"/>
      <c r="I124" s="72"/>
      <c r="J124" s="111" t="s">
        <v>77</v>
      </c>
      <c r="K124" s="48" t="s">
        <v>92</v>
      </c>
      <c r="L124" s="48"/>
      <c r="M124" s="48"/>
      <c r="N124" s="204">
        <f t="shared" ref="N124:O126" si="5">N125</f>
        <v>3500</v>
      </c>
      <c r="O124" s="204">
        <f t="shared" si="5"/>
        <v>2973</v>
      </c>
      <c r="P124" s="205">
        <v>94</v>
      </c>
    </row>
    <row r="125" spans="1:16" x14ac:dyDescent="0.25">
      <c r="A125" s="86" t="s">
        <v>149</v>
      </c>
      <c r="B125" s="108" t="s">
        <v>49</v>
      </c>
      <c r="C125" s="74"/>
      <c r="D125" s="74" t="s">
        <v>5</v>
      </c>
      <c r="E125" s="74" t="s">
        <v>13</v>
      </c>
      <c r="F125" s="74"/>
      <c r="G125" s="74"/>
      <c r="H125" s="74"/>
      <c r="I125" s="76"/>
      <c r="J125" s="86" t="s">
        <v>3</v>
      </c>
      <c r="K125" s="75" t="s">
        <v>129</v>
      </c>
      <c r="L125" s="75"/>
      <c r="M125" s="75"/>
      <c r="N125" s="206">
        <f t="shared" si="5"/>
        <v>3500</v>
      </c>
      <c r="O125" s="206">
        <f t="shared" si="5"/>
        <v>2973</v>
      </c>
      <c r="P125" s="207">
        <v>94</v>
      </c>
    </row>
    <row r="126" spans="1:16" x14ac:dyDescent="0.25">
      <c r="A126" s="67" t="s">
        <v>169</v>
      </c>
      <c r="B126" s="87" t="s">
        <v>49</v>
      </c>
      <c r="C126" s="82"/>
      <c r="D126" s="82" t="s">
        <v>5</v>
      </c>
      <c r="E126" s="82" t="s">
        <v>13</v>
      </c>
      <c r="F126" s="82"/>
      <c r="G126" s="82"/>
      <c r="H126" s="82"/>
      <c r="I126" s="69"/>
      <c r="J126" s="67" t="s">
        <v>64</v>
      </c>
      <c r="K126" s="68" t="s">
        <v>99</v>
      </c>
      <c r="L126" s="68" t="s">
        <v>179</v>
      </c>
      <c r="M126" s="68"/>
      <c r="N126" s="214">
        <f t="shared" si="5"/>
        <v>3500</v>
      </c>
      <c r="O126" s="214">
        <f t="shared" si="5"/>
        <v>2973</v>
      </c>
      <c r="P126" s="215">
        <v>94</v>
      </c>
    </row>
    <row r="127" spans="1:16" x14ac:dyDescent="0.25">
      <c r="A127" s="84" t="s">
        <v>169</v>
      </c>
      <c r="B127" s="89"/>
      <c r="C127" s="89"/>
      <c r="D127" s="89"/>
      <c r="E127" s="89"/>
      <c r="F127" s="89"/>
      <c r="G127" s="89"/>
      <c r="H127" s="89"/>
      <c r="I127" s="92"/>
      <c r="J127" s="84" t="s">
        <v>64</v>
      </c>
      <c r="K127" s="92" t="s">
        <v>5</v>
      </c>
      <c r="L127" s="92" t="s">
        <v>12</v>
      </c>
      <c r="M127" s="92"/>
      <c r="N127" s="211">
        <f>N128</f>
        <v>3500</v>
      </c>
      <c r="O127" s="211">
        <f>O128</f>
        <v>2973</v>
      </c>
      <c r="P127" s="216">
        <v>94</v>
      </c>
    </row>
    <row r="128" spans="1:16" x14ac:dyDescent="0.25">
      <c r="A128" s="85" t="s">
        <v>169</v>
      </c>
      <c r="B128" s="38"/>
      <c r="C128" s="38"/>
      <c r="D128" s="38"/>
      <c r="E128" s="38"/>
      <c r="F128" s="38"/>
      <c r="G128" s="38"/>
      <c r="H128" s="38"/>
      <c r="I128" s="8"/>
      <c r="J128" s="85" t="s">
        <v>64</v>
      </c>
      <c r="K128" s="8" t="s">
        <v>52</v>
      </c>
      <c r="L128" s="8" t="s">
        <v>26</v>
      </c>
      <c r="M128" s="8"/>
      <c r="N128" s="211">
        <v>3500</v>
      </c>
      <c r="O128" s="211">
        <v>2973</v>
      </c>
      <c r="P128" s="216">
        <v>94</v>
      </c>
    </row>
    <row r="129" spans="1:16" x14ac:dyDescent="0.25">
      <c r="A129" s="104"/>
      <c r="B129" s="109"/>
      <c r="C129" s="99"/>
      <c r="D129" s="99"/>
      <c r="E129" s="99"/>
      <c r="F129" s="99"/>
      <c r="G129" s="99"/>
      <c r="H129" s="99"/>
      <c r="I129" s="101"/>
      <c r="J129" s="104"/>
      <c r="K129" s="100" t="s">
        <v>107</v>
      </c>
      <c r="L129" s="100"/>
      <c r="M129" s="100"/>
      <c r="N129" s="200">
        <f>N130</f>
        <v>91416</v>
      </c>
      <c r="O129" s="200">
        <f>O130</f>
        <v>91016</v>
      </c>
      <c r="P129" s="202">
        <v>83</v>
      </c>
    </row>
    <row r="130" spans="1:16" x14ac:dyDescent="0.25">
      <c r="A130" s="70"/>
      <c r="B130" s="71"/>
      <c r="C130" s="55"/>
      <c r="D130" s="55"/>
      <c r="E130" s="55"/>
      <c r="F130" s="55"/>
      <c r="G130" s="55"/>
      <c r="H130" s="55"/>
      <c r="I130" s="72"/>
      <c r="J130" s="111" t="s">
        <v>93</v>
      </c>
      <c r="K130" s="48" t="s">
        <v>94</v>
      </c>
      <c r="L130" s="48"/>
      <c r="M130" s="48"/>
      <c r="N130" s="203">
        <f>N131</f>
        <v>91416</v>
      </c>
      <c r="O130" s="203">
        <f>O131</f>
        <v>91016</v>
      </c>
      <c r="P130" s="205">
        <v>83</v>
      </c>
    </row>
    <row r="131" spans="1:16" x14ac:dyDescent="0.25">
      <c r="A131" s="86" t="s">
        <v>150</v>
      </c>
      <c r="B131" s="108" t="s">
        <v>49</v>
      </c>
      <c r="C131" s="74"/>
      <c r="D131" s="74" t="s">
        <v>5</v>
      </c>
      <c r="E131" s="74"/>
      <c r="F131" s="74" t="s">
        <v>181</v>
      </c>
      <c r="G131" s="74"/>
      <c r="H131" s="74" t="s">
        <v>183</v>
      </c>
      <c r="I131" s="76"/>
      <c r="J131" s="86"/>
      <c r="K131" s="75" t="s">
        <v>133</v>
      </c>
      <c r="L131" s="75"/>
      <c r="M131" s="75"/>
      <c r="N131" s="220">
        <f>N132+N135+N138+N141+N144</f>
        <v>91416</v>
      </c>
      <c r="O131" s="220">
        <f>O132+O135+O138+O141+O144</f>
        <v>91016</v>
      </c>
      <c r="P131" s="207">
        <v>83</v>
      </c>
    </row>
    <row r="132" spans="1:16" x14ac:dyDescent="0.25">
      <c r="A132" s="67" t="s">
        <v>170</v>
      </c>
      <c r="B132" s="87" t="s">
        <v>49</v>
      </c>
      <c r="C132" s="82"/>
      <c r="D132" s="82"/>
      <c r="E132" s="82"/>
      <c r="F132" s="82"/>
      <c r="G132" s="82"/>
      <c r="H132" s="82"/>
      <c r="I132" s="69"/>
      <c r="J132" s="67" t="s">
        <v>65</v>
      </c>
      <c r="K132" s="68" t="s">
        <v>134</v>
      </c>
      <c r="L132" s="68"/>
      <c r="M132" s="68"/>
      <c r="N132" s="214">
        <f>N133</f>
        <v>400</v>
      </c>
      <c r="O132" s="214">
        <f>O133</f>
        <v>400</v>
      </c>
      <c r="P132" s="215">
        <v>100</v>
      </c>
    </row>
    <row r="133" spans="1:16" x14ac:dyDescent="0.25">
      <c r="A133" s="84" t="s">
        <v>170</v>
      </c>
      <c r="B133" s="88"/>
      <c r="C133" s="89"/>
      <c r="D133" s="89"/>
      <c r="E133" s="89"/>
      <c r="F133" s="89"/>
      <c r="G133" s="89"/>
      <c r="H133" s="89"/>
      <c r="I133" s="83"/>
      <c r="J133" s="84" t="s">
        <v>65</v>
      </c>
      <c r="K133" s="92">
        <v>3</v>
      </c>
      <c r="L133" s="92" t="s">
        <v>12</v>
      </c>
      <c r="M133" s="92"/>
      <c r="N133" s="213">
        <f>N134</f>
        <v>400</v>
      </c>
      <c r="O133" s="213">
        <f>O134</f>
        <v>400</v>
      </c>
      <c r="P133" s="216">
        <v>100</v>
      </c>
    </row>
    <row r="134" spans="1:16" x14ac:dyDescent="0.25">
      <c r="A134" s="85" t="s">
        <v>170</v>
      </c>
      <c r="B134" s="49"/>
      <c r="C134" s="38"/>
      <c r="D134" s="38"/>
      <c r="E134" s="38"/>
      <c r="F134" s="38"/>
      <c r="G134" s="38"/>
      <c r="H134" s="38"/>
      <c r="I134" s="90"/>
      <c r="J134" s="85" t="s">
        <v>65</v>
      </c>
      <c r="K134" s="8">
        <v>38</v>
      </c>
      <c r="L134" s="8" t="s">
        <v>53</v>
      </c>
      <c r="M134" s="8"/>
      <c r="N134" s="213">
        <v>400</v>
      </c>
      <c r="O134" s="213">
        <v>400</v>
      </c>
      <c r="P134" s="216">
        <v>100</v>
      </c>
    </row>
    <row r="135" spans="1:16" x14ac:dyDescent="0.25">
      <c r="A135" s="67" t="s">
        <v>171</v>
      </c>
      <c r="B135" s="82" t="s">
        <v>49</v>
      </c>
      <c r="C135" s="82"/>
      <c r="D135" s="82"/>
      <c r="E135" s="82"/>
      <c r="F135" s="82"/>
      <c r="G135" s="82"/>
      <c r="H135" s="82" t="s">
        <v>183</v>
      </c>
      <c r="I135" s="68"/>
      <c r="J135" s="67" t="s">
        <v>65</v>
      </c>
      <c r="K135" s="68" t="s">
        <v>135</v>
      </c>
      <c r="L135" s="68"/>
      <c r="M135" s="68"/>
      <c r="N135" s="214">
        <f>N136</f>
        <v>2191</v>
      </c>
      <c r="O135" s="214">
        <f>O136</f>
        <v>2191</v>
      </c>
      <c r="P135" s="215">
        <v>97</v>
      </c>
    </row>
    <row r="136" spans="1:16" x14ac:dyDescent="0.25">
      <c r="A136" s="85" t="s">
        <v>171</v>
      </c>
      <c r="B136" s="38"/>
      <c r="C136" s="38"/>
      <c r="D136" s="38"/>
      <c r="E136" s="38"/>
      <c r="F136" s="38"/>
      <c r="G136" s="38"/>
      <c r="H136" s="38"/>
      <c r="I136" s="8"/>
      <c r="J136" s="85" t="s">
        <v>65</v>
      </c>
      <c r="K136" s="8">
        <v>3</v>
      </c>
      <c r="L136" s="8" t="s">
        <v>12</v>
      </c>
      <c r="M136" s="8"/>
      <c r="N136" s="213">
        <f>N137</f>
        <v>2191</v>
      </c>
      <c r="O136" s="213">
        <f>O137</f>
        <v>2191</v>
      </c>
      <c r="P136" s="216">
        <v>97</v>
      </c>
    </row>
    <row r="137" spans="1:16" x14ac:dyDescent="0.25">
      <c r="A137" s="85" t="s">
        <v>171</v>
      </c>
      <c r="B137" s="38"/>
      <c r="C137" s="38"/>
      <c r="D137" s="38"/>
      <c r="E137" s="38"/>
      <c r="F137" s="38"/>
      <c r="G137" s="38"/>
      <c r="H137" s="38"/>
      <c r="I137" s="8"/>
      <c r="J137" s="85" t="s">
        <v>65</v>
      </c>
      <c r="K137" s="8" t="s">
        <v>52</v>
      </c>
      <c r="L137" s="8" t="s">
        <v>26</v>
      </c>
      <c r="M137" s="8"/>
      <c r="N137" s="213">
        <v>2191</v>
      </c>
      <c r="O137" s="213">
        <v>2191</v>
      </c>
      <c r="P137" s="216">
        <v>97</v>
      </c>
    </row>
    <row r="138" spans="1:16" x14ac:dyDescent="0.25">
      <c r="A138" s="67" t="s">
        <v>172</v>
      </c>
      <c r="B138" s="87" t="s">
        <v>49</v>
      </c>
      <c r="C138" s="82"/>
      <c r="D138" s="82"/>
      <c r="E138" s="82"/>
      <c r="F138" s="82"/>
      <c r="G138" s="82"/>
      <c r="H138" s="82" t="s">
        <v>183</v>
      </c>
      <c r="I138" s="69"/>
      <c r="J138" s="67" t="s">
        <v>66</v>
      </c>
      <c r="K138" s="68" t="s">
        <v>481</v>
      </c>
      <c r="L138" s="68"/>
      <c r="M138" s="68"/>
      <c r="N138" s="214">
        <f>N139</f>
        <v>4000</v>
      </c>
      <c r="O138" s="214">
        <f>O139</f>
        <v>3600</v>
      </c>
      <c r="P138" s="215">
        <v>0</v>
      </c>
    </row>
    <row r="139" spans="1:16" x14ac:dyDescent="0.25">
      <c r="A139" s="84" t="s">
        <v>172</v>
      </c>
      <c r="B139" s="88"/>
      <c r="C139" s="89"/>
      <c r="D139" s="89"/>
      <c r="E139" s="89"/>
      <c r="F139" s="89"/>
      <c r="G139" s="89"/>
      <c r="H139" s="89"/>
      <c r="I139" s="83"/>
      <c r="J139" s="8" t="s">
        <v>66</v>
      </c>
      <c r="K139" s="151">
        <v>3</v>
      </c>
      <c r="L139" s="92" t="s">
        <v>12</v>
      </c>
      <c r="M139" s="83"/>
      <c r="N139" s="213">
        <f>N140</f>
        <v>4000</v>
      </c>
      <c r="O139" s="213">
        <f>O140</f>
        <v>3600</v>
      </c>
      <c r="P139" s="216">
        <v>0</v>
      </c>
    </row>
    <row r="140" spans="1:16" x14ac:dyDescent="0.25">
      <c r="A140" s="85" t="s">
        <v>172</v>
      </c>
      <c r="B140" s="49"/>
      <c r="C140" s="38"/>
      <c r="D140" s="38"/>
      <c r="E140" s="38"/>
      <c r="F140" s="38"/>
      <c r="G140" s="38"/>
      <c r="H140" s="38"/>
      <c r="I140" s="90"/>
      <c r="J140" s="8" t="s">
        <v>66</v>
      </c>
      <c r="K140" s="7" t="s">
        <v>57</v>
      </c>
      <c r="L140" s="8" t="s">
        <v>53</v>
      </c>
      <c r="M140" s="90"/>
      <c r="N140" s="213">
        <v>4000</v>
      </c>
      <c r="O140" s="213">
        <v>3600</v>
      </c>
      <c r="P140" s="216">
        <v>0</v>
      </c>
    </row>
    <row r="141" spans="1:16" x14ac:dyDescent="0.25">
      <c r="A141" s="67" t="s">
        <v>173</v>
      </c>
      <c r="B141" s="87"/>
      <c r="C141" s="82"/>
      <c r="D141" s="82"/>
      <c r="E141" s="82"/>
      <c r="F141" s="82" t="s">
        <v>181</v>
      </c>
      <c r="G141" s="82"/>
      <c r="H141" s="82" t="s">
        <v>183</v>
      </c>
      <c r="I141" s="69"/>
      <c r="J141" s="67" t="s">
        <v>65</v>
      </c>
      <c r="K141" s="68" t="s">
        <v>233</v>
      </c>
      <c r="L141" s="68"/>
      <c r="M141" s="68"/>
      <c r="N141" s="214">
        <f>N142</f>
        <v>0</v>
      </c>
      <c r="O141" s="214">
        <f>O142</f>
        <v>0</v>
      </c>
      <c r="P141" s="215">
        <v>100</v>
      </c>
    </row>
    <row r="142" spans="1:16" x14ac:dyDescent="0.25">
      <c r="A142" s="84" t="s">
        <v>173</v>
      </c>
      <c r="B142" s="89"/>
      <c r="C142" s="89"/>
      <c r="D142" s="89"/>
      <c r="E142" s="89"/>
      <c r="F142" s="89"/>
      <c r="G142" s="89"/>
      <c r="H142" s="89"/>
      <c r="I142" s="92"/>
      <c r="J142" s="84" t="s">
        <v>65</v>
      </c>
      <c r="K142" s="168" t="s">
        <v>13</v>
      </c>
      <c r="L142" s="92" t="s">
        <v>14</v>
      </c>
      <c r="M142" s="92"/>
      <c r="N142" s="213">
        <f>N143</f>
        <v>0</v>
      </c>
      <c r="O142" s="213">
        <f>O143</f>
        <v>0</v>
      </c>
      <c r="P142" s="216">
        <v>100</v>
      </c>
    </row>
    <row r="143" spans="1:16" x14ac:dyDescent="0.25">
      <c r="A143" s="85" t="s">
        <v>173</v>
      </c>
      <c r="B143" s="38"/>
      <c r="C143" s="38"/>
      <c r="D143" s="38"/>
      <c r="E143" s="38"/>
      <c r="F143" s="38"/>
      <c r="G143" s="38"/>
      <c r="H143" s="38"/>
      <c r="I143" s="8"/>
      <c r="J143" s="85" t="s">
        <v>65</v>
      </c>
      <c r="K143" s="8">
        <v>42</v>
      </c>
      <c r="L143" s="8" t="s">
        <v>30</v>
      </c>
      <c r="M143" s="8"/>
      <c r="N143" s="213">
        <v>0</v>
      </c>
      <c r="O143" s="213">
        <v>0</v>
      </c>
      <c r="P143" s="216">
        <v>100</v>
      </c>
    </row>
    <row r="144" spans="1:16" x14ac:dyDescent="0.25">
      <c r="A144" s="67" t="s">
        <v>213</v>
      </c>
      <c r="B144" s="87" t="s">
        <v>49</v>
      </c>
      <c r="C144" s="82"/>
      <c r="D144" s="82"/>
      <c r="E144" s="82"/>
      <c r="F144" s="82"/>
      <c r="G144" s="82"/>
      <c r="H144" s="82" t="s">
        <v>183</v>
      </c>
      <c r="I144" s="69"/>
      <c r="J144" s="67" t="s">
        <v>65</v>
      </c>
      <c r="K144" s="156" t="s">
        <v>212</v>
      </c>
      <c r="L144" s="68"/>
      <c r="M144" s="68"/>
      <c r="N144" s="214">
        <f>N145</f>
        <v>84825</v>
      </c>
      <c r="O144" s="214">
        <f>O145</f>
        <v>84825</v>
      </c>
      <c r="P144" s="215">
        <v>56</v>
      </c>
    </row>
    <row r="145" spans="1:16" x14ac:dyDescent="0.25">
      <c r="A145" s="85" t="s">
        <v>213</v>
      </c>
      <c r="B145" s="49"/>
      <c r="C145" s="38"/>
      <c r="D145" s="38"/>
      <c r="E145" s="38"/>
      <c r="F145" s="38"/>
      <c r="G145" s="38"/>
      <c r="H145" s="38"/>
      <c r="I145" s="90"/>
      <c r="J145" s="85" t="s">
        <v>65</v>
      </c>
      <c r="K145" s="8">
        <v>4</v>
      </c>
      <c r="L145" s="8" t="s">
        <v>14</v>
      </c>
      <c r="M145" s="8"/>
      <c r="N145" s="223">
        <f>N146</f>
        <v>84825</v>
      </c>
      <c r="O145" s="223">
        <f>O146</f>
        <v>84825</v>
      </c>
      <c r="P145" s="216">
        <v>56</v>
      </c>
    </row>
    <row r="146" spans="1:16" x14ac:dyDescent="0.25">
      <c r="A146" s="85" t="s">
        <v>213</v>
      </c>
      <c r="B146" s="49"/>
      <c r="C146" s="38"/>
      <c r="D146" s="38"/>
      <c r="E146" s="38"/>
      <c r="F146" s="38"/>
      <c r="G146" s="38"/>
      <c r="H146" s="38"/>
      <c r="I146" s="90"/>
      <c r="J146" s="85" t="s">
        <v>65</v>
      </c>
      <c r="K146" s="8" t="s">
        <v>58</v>
      </c>
      <c r="L146" s="8" t="s">
        <v>30</v>
      </c>
      <c r="M146" s="8"/>
      <c r="N146" s="223">
        <v>84825</v>
      </c>
      <c r="O146" s="223">
        <v>84825</v>
      </c>
      <c r="P146" s="216">
        <v>56</v>
      </c>
    </row>
    <row r="147" spans="1:16" x14ac:dyDescent="0.25">
      <c r="A147" s="104"/>
      <c r="B147" s="109"/>
      <c r="C147" s="99"/>
      <c r="D147" s="99"/>
      <c r="E147" s="99"/>
      <c r="F147" s="99"/>
      <c r="G147" s="99"/>
      <c r="H147" s="99"/>
      <c r="I147" s="101"/>
      <c r="J147" s="104"/>
      <c r="K147" s="100" t="s">
        <v>108</v>
      </c>
      <c r="L147" s="100"/>
      <c r="M147" s="100"/>
      <c r="N147" s="201">
        <f>N148</f>
        <v>77550</v>
      </c>
      <c r="O147" s="201">
        <f>O148</f>
        <v>75870</v>
      </c>
      <c r="P147" s="202">
        <f>O147/N147*100</f>
        <v>97.833655705996136</v>
      </c>
    </row>
    <row r="148" spans="1:16" x14ac:dyDescent="0.25">
      <c r="A148" s="70"/>
      <c r="B148" s="71"/>
      <c r="C148" s="55"/>
      <c r="D148" s="55"/>
      <c r="E148" s="55"/>
      <c r="F148" s="55"/>
      <c r="G148" s="55"/>
      <c r="H148" s="55"/>
      <c r="I148" s="72"/>
      <c r="J148" s="111" t="s">
        <v>93</v>
      </c>
      <c r="K148" s="48" t="s">
        <v>94</v>
      </c>
      <c r="L148" s="48"/>
      <c r="M148" s="48"/>
      <c r="N148" s="204">
        <f>N149</f>
        <v>77550</v>
      </c>
      <c r="O148" s="204">
        <f>O149</f>
        <v>75870</v>
      </c>
      <c r="P148" s="205">
        <v>101</v>
      </c>
    </row>
    <row r="149" spans="1:16" x14ac:dyDescent="0.25">
      <c r="A149" s="86" t="s">
        <v>151</v>
      </c>
      <c r="B149" s="108" t="s">
        <v>49</v>
      </c>
      <c r="C149" s="74"/>
      <c r="D149" s="74" t="s">
        <v>5</v>
      </c>
      <c r="E149" s="74" t="s">
        <v>13</v>
      </c>
      <c r="F149" s="74"/>
      <c r="G149" s="74" t="s">
        <v>3</v>
      </c>
      <c r="H149" s="74" t="s">
        <v>183</v>
      </c>
      <c r="I149" s="76"/>
      <c r="J149" s="86"/>
      <c r="K149" s="75" t="s">
        <v>205</v>
      </c>
      <c r="L149" s="75"/>
      <c r="M149" s="75"/>
      <c r="N149" s="206">
        <f>N150+N153+N156</f>
        <v>77550</v>
      </c>
      <c r="O149" s="206">
        <f>O150+O153+O156</f>
        <v>75870</v>
      </c>
      <c r="P149" s="207">
        <v>101</v>
      </c>
    </row>
    <row r="150" spans="1:16" x14ac:dyDescent="0.25">
      <c r="A150" s="67" t="s">
        <v>174</v>
      </c>
      <c r="B150" s="87" t="s">
        <v>49</v>
      </c>
      <c r="C150" s="82"/>
      <c r="D150" s="82" t="s">
        <v>5</v>
      </c>
      <c r="E150" s="82" t="s">
        <v>13</v>
      </c>
      <c r="F150" s="82" t="s">
        <v>3</v>
      </c>
      <c r="G150" s="82" t="s">
        <v>3</v>
      </c>
      <c r="H150" s="82" t="s">
        <v>183</v>
      </c>
      <c r="I150" s="69"/>
      <c r="J150" s="67" t="s">
        <v>67</v>
      </c>
      <c r="K150" s="68" t="s">
        <v>136</v>
      </c>
      <c r="L150" s="68"/>
      <c r="M150" s="68"/>
      <c r="N150" s="208">
        <f>SUM(N151)</f>
        <v>3550</v>
      </c>
      <c r="O150" s="208">
        <f>SUM(O151)</f>
        <v>3550</v>
      </c>
      <c r="P150" s="215">
        <v>100</v>
      </c>
    </row>
    <row r="151" spans="1:16" x14ac:dyDescent="0.25">
      <c r="A151" s="84" t="s">
        <v>174</v>
      </c>
      <c r="B151" s="88"/>
      <c r="C151" s="89"/>
      <c r="D151" s="89"/>
      <c r="E151" s="89"/>
      <c r="F151" s="89"/>
      <c r="G151" s="89"/>
      <c r="H151" s="89"/>
      <c r="I151" s="83"/>
      <c r="J151" s="92" t="s">
        <v>67</v>
      </c>
      <c r="K151" s="151">
        <v>3</v>
      </c>
      <c r="L151" s="92" t="s">
        <v>12</v>
      </c>
      <c r="M151" s="83"/>
      <c r="N151" s="210">
        <f>N152</f>
        <v>3550</v>
      </c>
      <c r="O151" s="210">
        <f>O152</f>
        <v>3550</v>
      </c>
      <c r="P151" s="216">
        <v>100</v>
      </c>
    </row>
    <row r="152" spans="1:16" x14ac:dyDescent="0.25">
      <c r="A152" s="85" t="s">
        <v>174</v>
      </c>
      <c r="B152" s="49"/>
      <c r="C152" s="38"/>
      <c r="D152" s="38"/>
      <c r="E152" s="38"/>
      <c r="F152" s="38"/>
      <c r="G152" s="38"/>
      <c r="H152" s="38"/>
      <c r="I152" s="90"/>
      <c r="J152" s="8" t="s">
        <v>67</v>
      </c>
      <c r="K152" s="7">
        <v>38</v>
      </c>
      <c r="L152" s="8" t="s">
        <v>53</v>
      </c>
      <c r="M152" s="90"/>
      <c r="N152" s="213">
        <v>3550</v>
      </c>
      <c r="O152" s="213">
        <v>3550</v>
      </c>
      <c r="P152" s="216">
        <v>100</v>
      </c>
    </row>
    <row r="153" spans="1:16" x14ac:dyDescent="0.25">
      <c r="A153" s="67" t="s">
        <v>201</v>
      </c>
      <c r="B153" s="87" t="s">
        <v>49</v>
      </c>
      <c r="C153" s="82"/>
      <c r="D153" s="82"/>
      <c r="E153" s="82"/>
      <c r="F153" s="82"/>
      <c r="G153" s="82"/>
      <c r="H153" s="82" t="s">
        <v>183</v>
      </c>
      <c r="I153" s="69"/>
      <c r="J153" s="67" t="s">
        <v>202</v>
      </c>
      <c r="K153" s="68" t="s">
        <v>476</v>
      </c>
      <c r="L153" s="68"/>
      <c r="M153" s="68"/>
      <c r="N153" s="214">
        <f>N154</f>
        <v>74000</v>
      </c>
      <c r="O153" s="214">
        <f>O154</f>
        <v>72320</v>
      </c>
      <c r="P153" s="215">
        <f>O153/N153*100</f>
        <v>97.729729729729726</v>
      </c>
    </row>
    <row r="154" spans="1:16" x14ac:dyDescent="0.25">
      <c r="A154" s="85" t="s">
        <v>201</v>
      </c>
      <c r="B154" s="49"/>
      <c r="C154" s="38"/>
      <c r="D154" s="38"/>
      <c r="E154" s="38"/>
      <c r="F154" s="38"/>
      <c r="G154" s="38"/>
      <c r="H154" s="38"/>
      <c r="I154" s="90"/>
      <c r="J154" s="85" t="s">
        <v>202</v>
      </c>
      <c r="K154" s="8" t="s">
        <v>13</v>
      </c>
      <c r="L154" s="8" t="s">
        <v>14</v>
      </c>
      <c r="M154" s="8"/>
      <c r="N154" s="213">
        <f>N155</f>
        <v>74000</v>
      </c>
      <c r="O154" s="213">
        <f>O155</f>
        <v>72320</v>
      </c>
      <c r="P154" s="216">
        <v>101</v>
      </c>
    </row>
    <row r="155" spans="1:16" x14ac:dyDescent="0.25">
      <c r="A155" s="85" t="s">
        <v>201</v>
      </c>
      <c r="B155" s="49"/>
      <c r="C155" s="38"/>
      <c r="D155" s="38"/>
      <c r="E155" s="38"/>
      <c r="F155" s="38"/>
      <c r="G155" s="38"/>
      <c r="H155" s="38"/>
      <c r="I155" s="90"/>
      <c r="J155" s="85" t="s">
        <v>202</v>
      </c>
      <c r="K155" s="8" t="s">
        <v>58</v>
      </c>
      <c r="L155" s="8" t="s">
        <v>30</v>
      </c>
      <c r="M155" s="8"/>
      <c r="N155" s="213">
        <v>74000</v>
      </c>
      <c r="O155" s="213">
        <v>72320</v>
      </c>
      <c r="P155" s="216">
        <v>101</v>
      </c>
    </row>
    <row r="156" spans="1:16" x14ac:dyDescent="0.25">
      <c r="A156" s="67" t="s">
        <v>217</v>
      </c>
      <c r="B156" s="87" t="s">
        <v>49</v>
      </c>
      <c r="C156" s="82"/>
      <c r="D156" s="82"/>
      <c r="E156" s="82"/>
      <c r="F156" s="82"/>
      <c r="G156" s="82"/>
      <c r="H156" s="82" t="s">
        <v>183</v>
      </c>
      <c r="I156" s="69"/>
      <c r="J156" s="67" t="s">
        <v>202</v>
      </c>
      <c r="K156" s="68" t="s">
        <v>216</v>
      </c>
      <c r="L156" s="68"/>
      <c r="M156" s="68"/>
      <c r="N156" s="208">
        <f>N157</f>
        <v>0</v>
      </c>
      <c r="O156" s="208">
        <f>O157</f>
        <v>0</v>
      </c>
      <c r="P156" s="215">
        <v>0</v>
      </c>
    </row>
    <row r="157" spans="1:16" x14ac:dyDescent="0.25">
      <c r="A157" s="85" t="s">
        <v>217</v>
      </c>
      <c r="B157" s="49"/>
      <c r="C157" s="38"/>
      <c r="D157" s="38"/>
      <c r="E157" s="38"/>
      <c r="F157" s="38"/>
      <c r="G157" s="38"/>
      <c r="H157" s="38"/>
      <c r="I157" s="90"/>
      <c r="J157" s="85" t="s">
        <v>202</v>
      </c>
      <c r="K157" s="8" t="s">
        <v>13</v>
      </c>
      <c r="L157" s="8" t="s">
        <v>14</v>
      </c>
      <c r="M157" s="8"/>
      <c r="N157" s="210">
        <f>N158</f>
        <v>0</v>
      </c>
      <c r="O157" s="210">
        <f>O158</f>
        <v>0</v>
      </c>
      <c r="P157" s="216">
        <v>0</v>
      </c>
    </row>
    <row r="158" spans="1:16" x14ac:dyDescent="0.25">
      <c r="A158" s="85" t="s">
        <v>217</v>
      </c>
      <c r="B158" s="49"/>
      <c r="C158" s="38"/>
      <c r="D158" s="38"/>
      <c r="E158" s="38"/>
      <c r="F158" s="38"/>
      <c r="G158" s="38"/>
      <c r="H158" s="38"/>
      <c r="I158" s="90"/>
      <c r="J158" s="85" t="s">
        <v>202</v>
      </c>
      <c r="K158" s="8" t="s">
        <v>58</v>
      </c>
      <c r="L158" s="8" t="s">
        <v>30</v>
      </c>
      <c r="M158" s="8"/>
      <c r="N158" s="210">
        <v>0</v>
      </c>
      <c r="O158" s="210">
        <v>0</v>
      </c>
      <c r="P158" s="216">
        <v>0</v>
      </c>
    </row>
    <row r="159" spans="1:16" x14ac:dyDescent="0.25">
      <c r="A159" s="104"/>
      <c r="B159" s="109"/>
      <c r="C159" s="99"/>
      <c r="D159" s="99"/>
      <c r="E159" s="99"/>
      <c r="F159" s="99"/>
      <c r="G159" s="99"/>
      <c r="H159" s="99"/>
      <c r="I159" s="101"/>
      <c r="J159" s="104"/>
      <c r="K159" s="100" t="s">
        <v>109</v>
      </c>
      <c r="L159" s="100"/>
      <c r="M159" s="100"/>
      <c r="N159" s="201">
        <f>SUM(N160)</f>
        <v>31101</v>
      </c>
      <c r="O159" s="201">
        <f>SUM(O160)</f>
        <v>32793</v>
      </c>
      <c r="P159" s="202">
        <v>101</v>
      </c>
    </row>
    <row r="160" spans="1:16" x14ac:dyDescent="0.25">
      <c r="A160" s="70"/>
      <c r="B160" s="71"/>
      <c r="C160" s="55"/>
      <c r="D160" s="55"/>
      <c r="E160" s="55"/>
      <c r="F160" s="55"/>
      <c r="G160" s="55"/>
      <c r="H160" s="55"/>
      <c r="I160" s="72"/>
      <c r="J160" s="111" t="s">
        <v>95</v>
      </c>
      <c r="K160" s="48" t="s">
        <v>96</v>
      </c>
      <c r="L160" s="48"/>
      <c r="M160" s="48"/>
      <c r="N160" s="204">
        <f>N161+N168+N172</f>
        <v>31101</v>
      </c>
      <c r="O160" s="204">
        <f>O161+O168+O172</f>
        <v>32793</v>
      </c>
      <c r="P160" s="205">
        <v>101</v>
      </c>
    </row>
    <row r="161" spans="1:16" x14ac:dyDescent="0.25">
      <c r="A161" s="86" t="s">
        <v>152</v>
      </c>
      <c r="B161" s="108" t="s">
        <v>49</v>
      </c>
      <c r="C161" s="74"/>
      <c r="D161" s="74" t="s">
        <v>5</v>
      </c>
      <c r="E161" s="74" t="s">
        <v>13</v>
      </c>
      <c r="F161" s="74"/>
      <c r="G161" s="74"/>
      <c r="H161" s="74"/>
      <c r="I161" s="76"/>
      <c r="J161" s="86"/>
      <c r="K161" s="75" t="s">
        <v>137</v>
      </c>
      <c r="L161" s="75"/>
      <c r="M161" s="75"/>
      <c r="N161" s="206">
        <f>N162+N165</f>
        <v>23070</v>
      </c>
      <c r="O161" s="206">
        <f>O162+O165</f>
        <v>25690</v>
      </c>
      <c r="P161" s="207">
        <v>102</v>
      </c>
    </row>
    <row r="162" spans="1:16" x14ac:dyDescent="0.25">
      <c r="A162" s="67" t="s">
        <v>175</v>
      </c>
      <c r="B162" s="87" t="s">
        <v>49</v>
      </c>
      <c r="C162" s="82"/>
      <c r="D162" s="82"/>
      <c r="E162" s="82" t="s">
        <v>13</v>
      </c>
      <c r="F162" s="82"/>
      <c r="G162" s="82"/>
      <c r="H162" s="82"/>
      <c r="I162" s="69"/>
      <c r="J162" s="67">
        <v>1070</v>
      </c>
      <c r="K162" s="68" t="s">
        <v>210</v>
      </c>
      <c r="L162" s="68"/>
      <c r="M162" s="68"/>
      <c r="N162" s="214">
        <f>N163</f>
        <v>23070</v>
      </c>
      <c r="O162" s="214">
        <f>O163</f>
        <v>25690</v>
      </c>
      <c r="P162" s="215">
        <v>102</v>
      </c>
    </row>
    <row r="163" spans="1:16" ht="13.15" customHeight="1" x14ac:dyDescent="0.25">
      <c r="A163" s="84" t="s">
        <v>175</v>
      </c>
      <c r="B163" s="38"/>
      <c r="C163" s="38"/>
      <c r="D163" s="38"/>
      <c r="E163" s="38"/>
      <c r="F163" s="38"/>
      <c r="G163" s="38"/>
      <c r="H163" s="38"/>
      <c r="I163" s="8"/>
      <c r="J163" s="84" t="s">
        <v>68</v>
      </c>
      <c r="K163" s="8">
        <v>3</v>
      </c>
      <c r="L163" s="8" t="s">
        <v>12</v>
      </c>
      <c r="M163" s="8"/>
      <c r="N163" s="213">
        <f>N164</f>
        <v>23070</v>
      </c>
      <c r="O163" s="213">
        <f>O164</f>
        <v>25690</v>
      </c>
      <c r="P163" s="216">
        <v>102</v>
      </c>
    </row>
    <row r="164" spans="1:16" ht="13.9" customHeight="1" x14ac:dyDescent="0.25">
      <c r="A164" s="85" t="s">
        <v>175</v>
      </c>
      <c r="B164" s="38"/>
      <c r="C164" s="38"/>
      <c r="D164" s="38"/>
      <c r="E164" s="38"/>
      <c r="F164" s="38"/>
      <c r="G164" s="38"/>
      <c r="H164" s="38"/>
      <c r="I164" s="8"/>
      <c r="J164" s="85" t="s">
        <v>68</v>
      </c>
      <c r="K164" s="8">
        <v>37</v>
      </c>
      <c r="L164" s="8" t="s">
        <v>63</v>
      </c>
      <c r="M164" s="8"/>
      <c r="N164" s="213">
        <v>23070</v>
      </c>
      <c r="O164" s="213">
        <v>25690</v>
      </c>
      <c r="P164" s="216">
        <v>102</v>
      </c>
    </row>
    <row r="165" spans="1:16" x14ac:dyDescent="0.25">
      <c r="A165" s="67" t="s">
        <v>176</v>
      </c>
      <c r="B165" s="87" t="s">
        <v>49</v>
      </c>
      <c r="C165" s="82"/>
      <c r="D165" s="82"/>
      <c r="E165" s="82" t="s">
        <v>13</v>
      </c>
      <c r="F165" s="82"/>
      <c r="G165" s="82"/>
      <c r="H165" s="82"/>
      <c r="I165" s="69"/>
      <c r="J165" s="67">
        <v>1070</v>
      </c>
      <c r="K165" s="68" t="s">
        <v>138</v>
      </c>
      <c r="L165" s="68"/>
      <c r="M165" s="68"/>
      <c r="N165" s="214">
        <f>N166</f>
        <v>0</v>
      </c>
      <c r="O165" s="214">
        <f>O166</f>
        <v>0</v>
      </c>
      <c r="P165" s="215">
        <v>0</v>
      </c>
    </row>
    <row r="166" spans="1:16" x14ac:dyDescent="0.25">
      <c r="A166" s="84" t="s">
        <v>176</v>
      </c>
      <c r="B166" s="89"/>
      <c r="C166" s="89"/>
      <c r="D166" s="89"/>
      <c r="E166" s="89"/>
      <c r="F166" s="89"/>
      <c r="G166" s="89"/>
      <c r="H166" s="89"/>
      <c r="I166" s="92"/>
      <c r="J166" s="84" t="s">
        <v>68</v>
      </c>
      <c r="K166" s="92">
        <v>3</v>
      </c>
      <c r="L166" s="92" t="s">
        <v>12</v>
      </c>
      <c r="M166" s="92"/>
      <c r="N166" s="213">
        <f>N167</f>
        <v>0</v>
      </c>
      <c r="O166" s="213">
        <f>O167</f>
        <v>0</v>
      </c>
      <c r="P166" s="216">
        <v>0</v>
      </c>
    </row>
    <row r="167" spans="1:16" x14ac:dyDescent="0.25">
      <c r="A167" s="85" t="s">
        <v>176</v>
      </c>
      <c r="B167" s="38"/>
      <c r="C167" s="38"/>
      <c r="D167" s="38"/>
      <c r="E167" s="38"/>
      <c r="F167" s="38"/>
      <c r="G167" s="38"/>
      <c r="H167" s="38"/>
      <c r="I167" s="8"/>
      <c r="J167" s="85" t="s">
        <v>68</v>
      </c>
      <c r="K167" s="8">
        <v>37</v>
      </c>
      <c r="L167" s="8" t="s">
        <v>63</v>
      </c>
      <c r="M167" s="8"/>
      <c r="N167" s="213">
        <v>0</v>
      </c>
      <c r="O167" s="213">
        <v>0</v>
      </c>
      <c r="P167" s="216">
        <v>0</v>
      </c>
    </row>
    <row r="168" spans="1:16" ht="12.6" customHeight="1" x14ac:dyDescent="0.25">
      <c r="A168" s="86" t="s">
        <v>153</v>
      </c>
      <c r="B168" s="108" t="s">
        <v>49</v>
      </c>
      <c r="C168" s="74"/>
      <c r="D168" s="74"/>
      <c r="E168" s="74" t="s">
        <v>13</v>
      </c>
      <c r="F168" s="74"/>
      <c r="G168" s="74"/>
      <c r="H168" s="74"/>
      <c r="I168" s="76"/>
      <c r="J168" s="86"/>
      <c r="K168" s="75" t="s">
        <v>139</v>
      </c>
      <c r="L168" s="75"/>
      <c r="M168" s="75"/>
      <c r="N168" s="220">
        <f t="shared" ref="N168:O170" si="6">N169</f>
        <v>4777</v>
      </c>
      <c r="O168" s="220">
        <f t="shared" si="6"/>
        <v>3849</v>
      </c>
      <c r="P168" s="207">
        <v>100</v>
      </c>
    </row>
    <row r="169" spans="1:16" x14ac:dyDescent="0.25">
      <c r="A169" s="67" t="s">
        <v>177</v>
      </c>
      <c r="B169" s="87" t="s">
        <v>49</v>
      </c>
      <c r="C169" s="82"/>
      <c r="D169" s="82"/>
      <c r="E169" s="82" t="s">
        <v>13</v>
      </c>
      <c r="F169" s="82"/>
      <c r="G169" s="82"/>
      <c r="H169" s="82"/>
      <c r="I169" s="69"/>
      <c r="J169" s="67">
        <v>1040</v>
      </c>
      <c r="K169" s="68" t="s">
        <v>140</v>
      </c>
      <c r="L169" s="68"/>
      <c r="M169" s="68"/>
      <c r="N169" s="214">
        <f t="shared" si="6"/>
        <v>4777</v>
      </c>
      <c r="O169" s="214">
        <f>O170</f>
        <v>3849</v>
      </c>
      <c r="P169" s="215">
        <v>100</v>
      </c>
    </row>
    <row r="170" spans="1:16" x14ac:dyDescent="0.25">
      <c r="A170" s="85" t="s">
        <v>177</v>
      </c>
      <c r="B170" s="49"/>
      <c r="C170" s="38"/>
      <c r="D170" s="38"/>
      <c r="E170" s="38"/>
      <c r="F170" s="38"/>
      <c r="G170" s="38"/>
      <c r="H170" s="38"/>
      <c r="I170" s="90"/>
      <c r="J170" s="85" t="s">
        <v>69</v>
      </c>
      <c r="K170" s="8">
        <v>3</v>
      </c>
      <c r="L170" s="8" t="s">
        <v>12</v>
      </c>
      <c r="M170" s="8"/>
      <c r="N170" s="213">
        <f t="shared" si="6"/>
        <v>4777</v>
      </c>
      <c r="O170" s="213">
        <f>O171</f>
        <v>3849</v>
      </c>
      <c r="P170" s="216">
        <v>100</v>
      </c>
    </row>
    <row r="171" spans="1:16" x14ac:dyDescent="0.25">
      <c r="A171" s="85" t="s">
        <v>177</v>
      </c>
      <c r="B171" s="49"/>
      <c r="C171" s="38"/>
      <c r="D171" s="38"/>
      <c r="E171" s="38"/>
      <c r="F171" s="38"/>
      <c r="G171" s="38"/>
      <c r="H171" s="38"/>
      <c r="I171" s="90"/>
      <c r="J171" s="85" t="s">
        <v>69</v>
      </c>
      <c r="K171" s="8">
        <v>37</v>
      </c>
      <c r="L171" s="8" t="s">
        <v>63</v>
      </c>
      <c r="M171" s="8"/>
      <c r="N171" s="213">
        <v>4777</v>
      </c>
      <c r="O171" s="213">
        <v>3849</v>
      </c>
      <c r="P171" s="216">
        <v>100</v>
      </c>
    </row>
    <row r="172" spans="1:16" x14ac:dyDescent="0.25">
      <c r="A172" s="86" t="s">
        <v>154</v>
      </c>
      <c r="B172" s="108" t="s">
        <v>49</v>
      </c>
      <c r="C172" s="74"/>
      <c r="D172" s="74"/>
      <c r="E172" s="74" t="s">
        <v>13</v>
      </c>
      <c r="F172" s="74"/>
      <c r="G172" s="74"/>
      <c r="H172" s="74"/>
      <c r="I172" s="76"/>
      <c r="J172" s="86"/>
      <c r="K172" s="75" t="s">
        <v>141</v>
      </c>
      <c r="L172" s="75"/>
      <c r="M172" s="75"/>
      <c r="N172" s="220">
        <f t="shared" ref="N172:N174" si="7">N173</f>
        <v>3254</v>
      </c>
      <c r="O172" s="220">
        <f>O173</f>
        <v>3254</v>
      </c>
      <c r="P172" s="207">
        <v>100</v>
      </c>
    </row>
    <row r="173" spans="1:16" ht="28.9" customHeight="1" x14ac:dyDescent="0.25">
      <c r="A173" s="67" t="s">
        <v>178</v>
      </c>
      <c r="B173" s="87" t="s">
        <v>49</v>
      </c>
      <c r="C173" s="82"/>
      <c r="D173" s="82"/>
      <c r="E173" s="82" t="s">
        <v>13</v>
      </c>
      <c r="F173" s="82"/>
      <c r="G173" s="82"/>
      <c r="H173" s="82"/>
      <c r="I173" s="69"/>
      <c r="J173" s="67">
        <v>1090</v>
      </c>
      <c r="K173" s="177" t="s">
        <v>203</v>
      </c>
      <c r="L173" s="340" t="s">
        <v>218</v>
      </c>
      <c r="M173" s="341"/>
      <c r="N173" s="214">
        <f t="shared" si="7"/>
        <v>3254</v>
      </c>
      <c r="O173" s="214">
        <f>O174</f>
        <v>3254</v>
      </c>
      <c r="P173" s="215">
        <v>100</v>
      </c>
    </row>
    <row r="174" spans="1:16" x14ac:dyDescent="0.25">
      <c r="A174" s="84" t="s">
        <v>178</v>
      </c>
      <c r="B174" s="88"/>
      <c r="C174" s="89"/>
      <c r="D174" s="89"/>
      <c r="E174" s="89"/>
      <c r="F174" s="89"/>
      <c r="G174" s="89"/>
      <c r="H174" s="89"/>
      <c r="I174" s="83"/>
      <c r="J174" s="84" t="s">
        <v>70</v>
      </c>
      <c r="K174" s="92">
        <v>3</v>
      </c>
      <c r="L174" s="92" t="s">
        <v>12</v>
      </c>
      <c r="M174" s="92"/>
      <c r="N174" s="213">
        <f t="shared" si="7"/>
        <v>3254</v>
      </c>
      <c r="O174" s="213">
        <f>O175</f>
        <v>3254</v>
      </c>
      <c r="P174" s="216">
        <v>100</v>
      </c>
    </row>
    <row r="175" spans="1:16" x14ac:dyDescent="0.25">
      <c r="A175" s="81" t="s">
        <v>178</v>
      </c>
      <c r="B175" s="91"/>
      <c r="C175" s="50"/>
      <c r="D175" s="50"/>
      <c r="E175" s="50"/>
      <c r="F175" s="50"/>
      <c r="G175" s="50"/>
      <c r="H175" s="50"/>
      <c r="I175" s="80"/>
      <c r="J175" s="81" t="s">
        <v>70</v>
      </c>
      <c r="K175" s="10">
        <v>38</v>
      </c>
      <c r="L175" s="10" t="s">
        <v>53</v>
      </c>
      <c r="M175" s="10"/>
      <c r="N175" s="213">
        <v>3254</v>
      </c>
      <c r="O175" s="213">
        <v>3254</v>
      </c>
      <c r="P175" s="216">
        <v>100</v>
      </c>
    </row>
    <row r="176" spans="1:16" ht="13.15" customHeight="1" x14ac:dyDescent="0.25"/>
    <row r="177" spans="1:16" x14ac:dyDescent="0.25">
      <c r="A177" s="343" t="s">
        <v>71</v>
      </c>
      <c r="B177" s="343"/>
      <c r="C177" s="343"/>
      <c r="D177" s="343"/>
      <c r="E177" s="343"/>
      <c r="F177" s="343"/>
      <c r="G177" s="343"/>
      <c r="H177" s="343"/>
      <c r="I177" s="343"/>
      <c r="J177" s="343"/>
      <c r="K177" s="343"/>
      <c r="L177" s="343"/>
      <c r="M177" s="343"/>
      <c r="N177" s="343"/>
      <c r="O177" s="343"/>
      <c r="P177" s="343"/>
    </row>
    <row r="178" spans="1:16" x14ac:dyDescent="0.25">
      <c r="A178" s="170" t="s">
        <v>470</v>
      </c>
      <c r="B178" s="170"/>
      <c r="C178" s="170"/>
      <c r="D178" s="170"/>
      <c r="E178" s="170"/>
      <c r="F178" s="170"/>
      <c r="G178" s="170"/>
      <c r="H178" s="170"/>
      <c r="I178" s="170"/>
      <c r="J178" s="170"/>
      <c r="K178" s="170"/>
      <c r="L178" s="171"/>
      <c r="M178" s="171"/>
      <c r="N178" s="171"/>
      <c r="O178" s="171"/>
      <c r="P178" s="171"/>
    </row>
    <row r="179" spans="1:16" ht="21.6" customHeight="1" x14ac:dyDescent="0.25">
      <c r="A179" s="39" t="s">
        <v>486</v>
      </c>
      <c r="B179" s="40"/>
      <c r="C179" s="40"/>
      <c r="D179" s="40"/>
      <c r="E179" s="5"/>
      <c r="F179" s="5"/>
      <c r="G179" s="5" t="s">
        <v>3</v>
      </c>
      <c r="H179" s="6" t="s">
        <v>3</v>
      </c>
      <c r="I179" s="5"/>
      <c r="J179" s="5"/>
      <c r="K179" s="5"/>
    </row>
    <row r="180" spans="1:16" x14ac:dyDescent="0.25">
      <c r="A180" s="39" t="s">
        <v>485</v>
      </c>
      <c r="B180" s="40"/>
      <c r="C180" s="40"/>
      <c r="D180" s="40"/>
      <c r="E180" s="5"/>
      <c r="F180" s="5"/>
      <c r="G180" s="169"/>
      <c r="H180" s="6" t="s">
        <v>3</v>
      </c>
      <c r="I180" s="5"/>
      <c r="J180" s="5"/>
      <c r="K180" s="5"/>
      <c r="L180" s="345" t="s">
        <v>214</v>
      </c>
      <c r="M180" s="345"/>
    </row>
    <row r="181" spans="1:16" x14ac:dyDescent="0.25">
      <c r="A181" s="39"/>
      <c r="B181" s="40"/>
      <c r="C181" s="40"/>
      <c r="D181" s="40"/>
      <c r="E181" s="5"/>
      <c r="F181" s="5"/>
      <c r="G181" s="169"/>
      <c r="H181" s="339"/>
      <c r="I181" s="339"/>
      <c r="J181" s="339"/>
      <c r="K181" s="339"/>
      <c r="L181" s="345" t="s">
        <v>487</v>
      </c>
      <c r="M181" s="345"/>
      <c r="N181" s="339" t="s">
        <v>488</v>
      </c>
      <c r="O181" s="339"/>
      <c r="P181" s="339"/>
    </row>
    <row r="182" spans="1:16" x14ac:dyDescent="0.25">
      <c r="A182" s="344" t="s">
        <v>484</v>
      </c>
      <c r="B182" s="344"/>
      <c r="C182" s="344"/>
      <c r="D182" s="344"/>
      <c r="E182" s="344"/>
      <c r="F182" s="344"/>
      <c r="G182" s="344"/>
      <c r="H182" s="344"/>
      <c r="I182" s="40"/>
      <c r="J182" s="40"/>
      <c r="K182" s="40"/>
      <c r="N182" s="339" t="s">
        <v>489</v>
      </c>
      <c r="O182" s="339"/>
      <c r="P182" s="339"/>
    </row>
    <row r="183" spans="1:16" x14ac:dyDescent="0.25">
      <c r="A183" s="5"/>
      <c r="B183" s="5"/>
      <c r="C183" s="5"/>
      <c r="D183" s="5"/>
      <c r="E183" s="5"/>
      <c r="F183" s="5"/>
      <c r="G183" s="5"/>
      <c r="H183" s="339"/>
      <c r="I183" s="339"/>
      <c r="J183" s="339"/>
      <c r="K183" s="339"/>
    </row>
  </sheetData>
  <mergeCells count="30">
    <mergeCell ref="L36:M36"/>
    <mergeCell ref="A14:A15"/>
    <mergeCell ref="B14:B15"/>
    <mergeCell ref="C14:C15"/>
    <mergeCell ref="D14:D15"/>
    <mergeCell ref="E14:E15"/>
    <mergeCell ref="F14:F15"/>
    <mergeCell ref="G14:G15"/>
    <mergeCell ref="H14:H15"/>
    <mergeCell ref="L29:M29"/>
    <mergeCell ref="L30:M30"/>
    <mergeCell ref="L32:M32"/>
    <mergeCell ref="L35:M35"/>
    <mergeCell ref="O14:O15"/>
    <mergeCell ref="A4:P4"/>
    <mergeCell ref="A1:P1"/>
    <mergeCell ref="A3:P3"/>
    <mergeCell ref="N14:N15"/>
    <mergeCell ref="P14:P15"/>
    <mergeCell ref="J14:J15"/>
    <mergeCell ref="H181:K181"/>
    <mergeCell ref="L173:M173"/>
    <mergeCell ref="L46:M46"/>
    <mergeCell ref="H183:K183"/>
    <mergeCell ref="A177:P177"/>
    <mergeCell ref="A182:H182"/>
    <mergeCell ref="N181:P181"/>
    <mergeCell ref="N182:P182"/>
    <mergeCell ref="L180:M180"/>
    <mergeCell ref="L181:M181"/>
  </mergeCells>
  <phoneticPr fontId="2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Procelnik</cp:lastModifiedBy>
  <cp:lastPrinted>2025-05-29T09:58:27Z</cp:lastPrinted>
  <dcterms:created xsi:type="dcterms:W3CDTF">2018-11-09T08:18:00Z</dcterms:created>
  <dcterms:modified xsi:type="dcterms:W3CDTF">2025-07-24T10:40:42Z</dcterms:modified>
</cp:coreProperties>
</file>